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mc:AlternateContent xmlns:mc="http://schemas.openxmlformats.org/markup-compatibility/2006">
    <mc:Choice Requires="x15">
      <x15ac:absPath xmlns:x15ac="http://schemas.microsoft.com/office/spreadsheetml/2010/11/ac" url="D:\PA- CONTRATACION Y DEFENSA JURIDICA\Contratacion 2022\Informes Internos\"/>
    </mc:Choice>
  </mc:AlternateContent>
  <xr:revisionPtr revIDLastSave="0" documentId="13_ncr:1_{2DB404B2-A0C1-460E-BBBD-B3CBCBDFCCE5}" xr6:coauthVersionLast="47" xr6:coauthVersionMax="47" xr10:uidLastSave="{00000000-0000-0000-0000-000000000000}"/>
  <bookViews>
    <workbookView xWindow="-120" yWindow="-120" windowWidth="20730" windowHeight="11160" firstSheet="1" activeTab="1" xr2:uid="{00000000-000D-0000-FFFF-FFFF00000000}"/>
  </bookViews>
  <sheets>
    <sheet name="CONTRATOS VIGENTES" sheetId="1" state="hidden" r:id="rId1"/>
    <sheet name="TOTAL CONTRATOS" sheetId="6" r:id="rId2"/>
  </sheets>
  <definedNames>
    <definedName name="_xlnm._FilterDatabase" localSheetId="0" hidden="1">'CONTRATOS VIGENTES'!$A$1:$WVG$129</definedName>
    <definedName name="_xlnm._FilterDatabase" localSheetId="1" hidden="1">'TOTAL CONTRATOS'!$A$2:$M$208</definedName>
    <definedName name="_Hlk15552984" localSheetId="0">'CONTRATOS VIGENTES'!#REF!</definedName>
    <definedName name="_Hlk17450658" localSheetId="0">'CONTRATOS VIGENTES'!#REF!</definedName>
    <definedName name="_Hlk37151723" localSheetId="0">'CONTRATOS VIGENTES'!#REF!</definedName>
    <definedName name="_Hlk49318153" localSheetId="0">'CONTRATOS VIGENTES'!#REF!</definedName>
    <definedName name="_Hlk49318739" localSheetId="0">'CONTRATOS VIGENTES'!#REF!</definedName>
    <definedName name="_Hlk517961862" localSheetId="0">'CONTRATOS VIGENTES'!#REF!</definedName>
    <definedName name="ac">'TOTAL CONTRATOS'!#REF!</definedName>
    <definedName name="_xlnm.Print_Area" localSheetId="0">'CONTRATOS VIGENTES'!$A$1:$BB$2</definedName>
    <definedName name="_xlnm.Print_Titles" localSheetId="0">'CONTRATOS VIGENTES'!$1:$2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AB9" i="1" l="1"/>
  <c r="AW32" i="1" l="1"/>
  <c r="AT32" i="1"/>
  <c r="AW63" i="1" l="1"/>
  <c r="AT63" i="1"/>
  <c r="AB63" i="1"/>
  <c r="AE63" i="1" s="1"/>
  <c r="AW82" i="1"/>
  <c r="AT82" i="1"/>
  <c r="AB82" i="1"/>
  <c r="AE82" i="1" s="1"/>
  <c r="AW41" i="1"/>
  <c r="AT41" i="1"/>
  <c r="AB41" i="1"/>
  <c r="AD41" i="1" s="1"/>
  <c r="AW112" i="1"/>
  <c r="AT112" i="1"/>
  <c r="AB112" i="1"/>
  <c r="AE112" i="1" s="1"/>
  <c r="AF17" i="1"/>
  <c r="AF24" i="1"/>
  <c r="AF83" i="1"/>
  <c r="AC24" i="1"/>
  <c r="AC17" i="1"/>
  <c r="AC103" i="1"/>
  <c r="AC33" i="1"/>
  <c r="AC87" i="1"/>
  <c r="AC81" i="1"/>
  <c r="AC100" i="1"/>
  <c r="AC35" i="1"/>
  <c r="AC26" i="1"/>
  <c r="AC109" i="1"/>
  <c r="AC94" i="1"/>
  <c r="AC97" i="1"/>
  <c r="AC64" i="1"/>
  <c r="AC68" i="1"/>
  <c r="AC19" i="1"/>
  <c r="AC80" i="1"/>
  <c r="AC83" i="1"/>
  <c r="O97" i="1"/>
  <c r="P97" i="1"/>
  <c r="O64" i="1"/>
  <c r="P64" i="1"/>
  <c r="O68" i="1"/>
  <c r="P68" i="1"/>
  <c r="O19" i="1"/>
  <c r="P19" i="1"/>
  <c r="O80" i="1"/>
  <c r="P80" i="1"/>
  <c r="N64" i="1"/>
  <c r="N68" i="1"/>
  <c r="N19" i="1"/>
  <c r="N80" i="1"/>
  <c r="N97" i="1"/>
  <c r="J97" i="1"/>
  <c r="K97" i="1"/>
  <c r="J64" i="1"/>
  <c r="K64" i="1"/>
  <c r="J68" i="1"/>
  <c r="K68" i="1"/>
  <c r="J19" i="1"/>
  <c r="K19" i="1"/>
  <c r="J80" i="1"/>
  <c r="K80" i="1"/>
  <c r="AW80" i="1"/>
  <c r="AB80" i="1"/>
  <c r="AW19" i="1"/>
  <c r="AB19" i="1"/>
  <c r="AW68" i="1"/>
  <c r="AB68" i="1"/>
  <c r="AW64" i="1"/>
  <c r="AB64" i="1"/>
  <c r="AW97" i="1"/>
  <c r="AB97" i="1"/>
  <c r="AE68" i="1" l="1"/>
  <c r="AD82" i="1"/>
  <c r="AD63" i="1"/>
  <c r="AD112" i="1"/>
  <c r="AT80" i="1"/>
  <c r="AT19" i="1"/>
  <c r="AT64" i="1"/>
  <c r="AE41" i="1"/>
  <c r="AE97" i="1"/>
  <c r="AT68" i="1"/>
  <c r="AE64" i="1"/>
  <c r="AD80" i="1"/>
  <c r="AE19" i="1"/>
  <c r="AE80" i="1"/>
  <c r="AD19" i="1"/>
  <c r="AD97" i="1"/>
  <c r="AD64" i="1"/>
  <c r="AD68" i="1"/>
  <c r="J109" i="1"/>
  <c r="K109" i="1"/>
  <c r="L109" i="1"/>
  <c r="M109" i="1"/>
  <c r="N109" i="1"/>
  <c r="O109" i="1"/>
  <c r="P109" i="1"/>
  <c r="J94" i="1"/>
  <c r="K94" i="1"/>
  <c r="L94" i="1"/>
  <c r="M94" i="1"/>
  <c r="N94" i="1"/>
  <c r="O94" i="1"/>
  <c r="P94" i="1"/>
  <c r="K26" i="1"/>
  <c r="L26" i="1"/>
  <c r="M26" i="1"/>
  <c r="N26" i="1"/>
  <c r="O26" i="1"/>
  <c r="P26" i="1"/>
  <c r="AW94" i="1"/>
  <c r="AB94" i="1"/>
  <c r="AE94" i="1" s="1"/>
  <c r="BC24" i="1"/>
  <c r="AT94" i="1" l="1"/>
  <c r="AD94" i="1"/>
  <c r="BC12" i="1"/>
  <c r="AW109" i="1"/>
  <c r="AT109" i="1"/>
  <c r="AB109" i="1"/>
  <c r="AE109" i="1" s="1"/>
  <c r="J17" i="1"/>
  <c r="BC17" i="1"/>
  <c r="BD17" i="1"/>
  <c r="BC103" i="1"/>
  <c r="BD103" i="1"/>
  <c r="BC33" i="1"/>
  <c r="BD33" i="1"/>
  <c r="BC87" i="1"/>
  <c r="BD87" i="1"/>
  <c r="BC81" i="1"/>
  <c r="BD81" i="1"/>
  <c r="BC100" i="1"/>
  <c r="BD100" i="1"/>
  <c r="BC35" i="1"/>
  <c r="BD35" i="1"/>
  <c r="BC26" i="1"/>
  <c r="BD26" i="1"/>
  <c r="AF33" i="1"/>
  <c r="AF87" i="1"/>
  <c r="AF81" i="1"/>
  <c r="AF100" i="1"/>
  <c r="AF35" i="1"/>
  <c r="AF26" i="1"/>
  <c r="K87" i="1"/>
  <c r="K81" i="1"/>
  <c r="K100" i="1"/>
  <c r="K35" i="1"/>
  <c r="J33" i="1"/>
  <c r="J87" i="1"/>
  <c r="J81" i="1"/>
  <c r="J100" i="1"/>
  <c r="J35" i="1"/>
  <c r="J26" i="1"/>
  <c r="AW26" i="1"/>
  <c r="AB26" i="1"/>
  <c r="AD26" i="1" s="1"/>
  <c r="AT26" i="1" l="1"/>
  <c r="AE26" i="1"/>
  <c r="AD109" i="1"/>
  <c r="AW35" i="1"/>
  <c r="AT35" i="1"/>
  <c r="AB35" i="1"/>
  <c r="AD35" i="1" s="1"/>
  <c r="AT100" i="1"/>
  <c r="AB100" i="1"/>
  <c r="AE100" i="1" s="1"/>
  <c r="AT81" i="1"/>
  <c r="AB81" i="1"/>
  <c r="AE81" i="1" s="1"/>
  <c r="AT87" i="1"/>
  <c r="AB87" i="1"/>
  <c r="AD87" i="1" s="1"/>
  <c r="BA119" i="1"/>
  <c r="BA33" i="1"/>
  <c r="K33" i="1"/>
  <c r="AB33" i="1"/>
  <c r="AE33" i="1" s="1"/>
  <c r="BD59" i="1"/>
  <c r="BD70" i="1"/>
  <c r="BD83" i="1"/>
  <c r="BD24" i="1"/>
  <c r="BC70" i="1"/>
  <c r="BC83" i="1"/>
  <c r="BA70" i="1"/>
  <c r="BA83" i="1"/>
  <c r="BA24" i="1"/>
  <c r="BA17" i="1"/>
  <c r="BA103" i="1"/>
  <c r="AF103" i="1"/>
  <c r="K24" i="1"/>
  <c r="K17" i="1"/>
  <c r="K103" i="1"/>
  <c r="J103" i="1"/>
  <c r="AW103" i="1"/>
  <c r="AB103" i="1"/>
  <c r="AD103" i="1" s="1"/>
  <c r="AW17" i="1"/>
  <c r="AB17" i="1"/>
  <c r="AE17" i="1" s="1"/>
  <c r="AW24" i="1"/>
  <c r="AB24" i="1"/>
  <c r="AD24" i="1" s="1"/>
  <c r="BC11" i="1"/>
  <c r="BC59" i="1"/>
  <c r="BA59" i="1"/>
  <c r="AF59" i="1"/>
  <c r="AF70" i="1"/>
  <c r="AC70" i="1"/>
  <c r="J83" i="1"/>
  <c r="K83" i="1"/>
  <c r="AM101" i="1"/>
  <c r="AM92" i="1"/>
  <c r="AM27" i="1"/>
  <c r="J27" i="1"/>
  <c r="K27" i="1"/>
  <c r="AB27" i="1"/>
  <c r="AC27" i="1"/>
  <c r="AF27" i="1"/>
  <c r="AW27" i="1"/>
  <c r="BA27" i="1"/>
  <c r="BC27" i="1"/>
  <c r="BD27" i="1"/>
  <c r="J62" i="1"/>
  <c r="K62" i="1"/>
  <c r="J22" i="1"/>
  <c r="K22" i="1"/>
  <c r="J77" i="1"/>
  <c r="K77" i="1"/>
  <c r="J44" i="1"/>
  <c r="K44" i="1"/>
  <c r="J84" i="1"/>
  <c r="K84" i="1"/>
  <c r="J54" i="1"/>
  <c r="K54" i="1"/>
  <c r="J69" i="1"/>
  <c r="K69" i="1"/>
  <c r="J36" i="1"/>
  <c r="K36" i="1"/>
  <c r="J47" i="1"/>
  <c r="K47" i="1"/>
  <c r="J95" i="1"/>
  <c r="K95" i="1"/>
  <c r="J104" i="1"/>
  <c r="K104" i="1"/>
  <c r="J53" i="1"/>
  <c r="K53" i="1"/>
  <c r="J120" i="1"/>
  <c r="K120" i="1"/>
  <c r="J50" i="1"/>
  <c r="K50" i="1"/>
  <c r="J28" i="1"/>
  <c r="K28" i="1"/>
  <c r="J37" i="1"/>
  <c r="K37" i="1"/>
  <c r="J9" i="1"/>
  <c r="K9" i="1"/>
  <c r="J79" i="1"/>
  <c r="K79" i="1"/>
  <c r="J6" i="1"/>
  <c r="K6" i="1"/>
  <c r="J46" i="1"/>
  <c r="K46" i="1"/>
  <c r="J3" i="1"/>
  <c r="K3" i="1"/>
  <c r="J11" i="1"/>
  <c r="K11" i="1"/>
  <c r="J113" i="1"/>
  <c r="K113" i="1"/>
  <c r="J115" i="1"/>
  <c r="K115" i="1"/>
  <c r="J16" i="1"/>
  <c r="K16" i="1"/>
  <c r="J106" i="1"/>
  <c r="K106" i="1"/>
  <c r="J108" i="1"/>
  <c r="K108" i="1"/>
  <c r="J88" i="1"/>
  <c r="K88" i="1"/>
  <c r="J118" i="1"/>
  <c r="J14" i="1"/>
  <c r="K14" i="1"/>
  <c r="J74" i="1"/>
  <c r="K74" i="1"/>
  <c r="J90" i="1"/>
  <c r="K90" i="1"/>
  <c r="J128" i="1"/>
  <c r="K128" i="1"/>
  <c r="J127" i="1"/>
  <c r="K127" i="1"/>
  <c r="J92" i="1"/>
  <c r="K92" i="1"/>
  <c r="J101" i="1"/>
  <c r="K101" i="1"/>
  <c r="J23" i="1"/>
  <c r="K23" i="1"/>
  <c r="J13" i="1"/>
  <c r="K13" i="1"/>
  <c r="J61" i="1"/>
  <c r="K61" i="1"/>
  <c r="J76" i="1"/>
  <c r="K76" i="1"/>
  <c r="J48" i="1"/>
  <c r="K48" i="1"/>
  <c r="J78" i="1"/>
  <c r="K78" i="1"/>
  <c r="J21" i="1"/>
  <c r="K21" i="1"/>
  <c r="J126" i="1"/>
  <c r="K126" i="1"/>
  <c r="J107" i="1"/>
  <c r="K107" i="1"/>
  <c r="J125" i="1"/>
  <c r="K125" i="1"/>
  <c r="J10" i="1"/>
  <c r="K10" i="1"/>
  <c r="J72" i="1"/>
  <c r="K72" i="1"/>
  <c r="J34" i="1"/>
  <c r="K34" i="1"/>
  <c r="J30" i="1"/>
  <c r="K30" i="1"/>
  <c r="J85" i="1"/>
  <c r="K85" i="1"/>
  <c r="J114" i="1"/>
  <c r="K114" i="1"/>
  <c r="J93" i="1"/>
  <c r="K93" i="1"/>
  <c r="J71" i="1"/>
  <c r="K71" i="1"/>
  <c r="J86" i="1"/>
  <c r="K86" i="1"/>
  <c r="J56" i="1"/>
  <c r="K56" i="1"/>
  <c r="J57" i="1"/>
  <c r="K57" i="1"/>
  <c r="J25" i="1"/>
  <c r="K25" i="1"/>
  <c r="J39" i="1"/>
  <c r="K39" i="1"/>
  <c r="J102" i="1"/>
  <c r="K102" i="1"/>
  <c r="J124" i="1"/>
  <c r="K124" i="1"/>
  <c r="J18" i="1"/>
  <c r="K18" i="1"/>
  <c r="J55" i="1"/>
  <c r="K55" i="1"/>
  <c r="J116" i="1"/>
  <c r="J98" i="1"/>
  <c r="K98" i="1"/>
  <c r="J20" i="1"/>
  <c r="K20" i="1"/>
  <c r="J4" i="1"/>
  <c r="K4" i="1"/>
  <c r="J8" i="1"/>
  <c r="K8" i="1"/>
  <c r="J49" i="1"/>
  <c r="K49" i="1"/>
  <c r="J110" i="1"/>
  <c r="K110" i="1"/>
  <c r="J91" i="1"/>
  <c r="K91" i="1"/>
  <c r="J66" i="1"/>
  <c r="K66" i="1"/>
  <c r="J5" i="1"/>
  <c r="K5" i="1"/>
  <c r="J29" i="1"/>
  <c r="K29" i="1"/>
  <c r="J58" i="1"/>
  <c r="K58" i="1"/>
  <c r="J45" i="1"/>
  <c r="K45" i="1"/>
  <c r="J31" i="1"/>
  <c r="K31" i="1"/>
  <c r="J121" i="1"/>
  <c r="K121" i="1"/>
  <c r="J122" i="1"/>
  <c r="K122" i="1"/>
  <c r="J123" i="1"/>
  <c r="K123" i="1"/>
  <c r="J2" i="1"/>
  <c r="K2" i="1"/>
  <c r="J111" i="1"/>
  <c r="K111" i="1"/>
  <c r="J40" i="1"/>
  <c r="K40" i="1"/>
  <c r="J65" i="1"/>
  <c r="K65" i="1"/>
  <c r="J89" i="1"/>
  <c r="K89" i="1"/>
  <c r="J73" i="1"/>
  <c r="K73" i="1"/>
  <c r="J129" i="1"/>
  <c r="K129" i="1"/>
  <c r="J105" i="1"/>
  <c r="K105" i="1"/>
  <c r="J51" i="1"/>
  <c r="K51" i="1"/>
  <c r="J7" i="1"/>
  <c r="K7" i="1"/>
  <c r="J42" i="1"/>
  <c r="K42" i="1"/>
  <c r="J12" i="1"/>
  <c r="K12" i="1"/>
  <c r="J99" i="1"/>
  <c r="K99" i="1"/>
  <c r="J67" i="1"/>
  <c r="K67" i="1"/>
  <c r="J96" i="1"/>
  <c r="K96" i="1"/>
  <c r="J38" i="1"/>
  <c r="K38" i="1"/>
  <c r="J119" i="1"/>
  <c r="K119" i="1"/>
  <c r="J60" i="1"/>
  <c r="K60" i="1"/>
  <c r="J117" i="1"/>
  <c r="K117" i="1"/>
  <c r="J43" i="1"/>
  <c r="K43" i="1"/>
  <c r="J75" i="1"/>
  <c r="K75" i="1"/>
  <c r="J15" i="1"/>
  <c r="K15" i="1"/>
  <c r="J59" i="1"/>
  <c r="K59" i="1"/>
  <c r="J70" i="1"/>
  <c r="K70" i="1"/>
  <c r="K52" i="1"/>
  <c r="J52" i="1"/>
  <c r="AF62" i="1"/>
  <c r="AF22" i="1"/>
  <c r="AF77" i="1"/>
  <c r="AF44" i="1"/>
  <c r="AF84" i="1"/>
  <c r="AF54" i="1"/>
  <c r="AF69" i="1"/>
  <c r="AF36" i="1"/>
  <c r="AF47" i="1"/>
  <c r="AF95" i="1"/>
  <c r="AF104" i="1"/>
  <c r="AF53" i="1"/>
  <c r="AF120" i="1"/>
  <c r="AF50" i="1"/>
  <c r="AF28" i="1"/>
  <c r="AF37" i="1"/>
  <c r="AF9" i="1"/>
  <c r="AF79" i="1"/>
  <c r="AF6" i="1"/>
  <c r="AF46" i="1"/>
  <c r="AF3" i="1"/>
  <c r="AF11" i="1"/>
  <c r="AF113" i="1"/>
  <c r="AF115" i="1"/>
  <c r="AF16" i="1"/>
  <c r="AF106" i="1"/>
  <c r="AF108" i="1"/>
  <c r="AF88" i="1"/>
  <c r="AF118" i="1"/>
  <c r="AF14" i="1"/>
  <c r="AF74" i="1"/>
  <c r="AF90" i="1"/>
  <c r="AF128" i="1"/>
  <c r="AF127" i="1"/>
  <c r="AF92" i="1"/>
  <c r="AF101" i="1"/>
  <c r="AF23" i="1"/>
  <c r="AF13" i="1"/>
  <c r="AF61" i="1"/>
  <c r="AF76" i="1"/>
  <c r="AF48" i="1"/>
  <c r="AF78" i="1"/>
  <c r="AF21" i="1"/>
  <c r="AF126" i="1"/>
  <c r="AF107" i="1"/>
  <c r="AF125" i="1"/>
  <c r="AF10" i="1"/>
  <c r="AF72" i="1"/>
  <c r="AF34" i="1"/>
  <c r="AF30" i="1"/>
  <c r="AF85" i="1"/>
  <c r="AF114" i="1"/>
  <c r="AF93" i="1"/>
  <c r="AF71" i="1"/>
  <c r="AF86" i="1"/>
  <c r="AF56" i="1"/>
  <c r="AF57" i="1"/>
  <c r="AF25" i="1"/>
  <c r="AF39" i="1"/>
  <c r="AF102" i="1"/>
  <c r="AF124" i="1"/>
  <c r="AF18" i="1"/>
  <c r="AF55" i="1"/>
  <c r="AF116" i="1"/>
  <c r="AF98" i="1"/>
  <c r="AF20" i="1"/>
  <c r="AF4" i="1"/>
  <c r="AF8" i="1"/>
  <c r="AF49" i="1"/>
  <c r="AF110" i="1"/>
  <c r="AF91" i="1"/>
  <c r="AF66" i="1"/>
  <c r="AF5" i="1"/>
  <c r="AF29" i="1"/>
  <c r="AF58" i="1"/>
  <c r="AF45" i="1"/>
  <c r="AF31" i="1"/>
  <c r="AF121" i="1"/>
  <c r="AF122" i="1"/>
  <c r="AF123" i="1"/>
  <c r="AF2" i="1"/>
  <c r="AF111" i="1"/>
  <c r="AF40" i="1"/>
  <c r="AF65" i="1"/>
  <c r="AF89" i="1"/>
  <c r="AF73" i="1"/>
  <c r="AF129" i="1"/>
  <c r="AF105" i="1"/>
  <c r="AF51" i="1"/>
  <c r="AF7" i="1"/>
  <c r="AF42" i="1"/>
  <c r="AF12" i="1"/>
  <c r="AF99" i="1"/>
  <c r="AF67" i="1"/>
  <c r="AF96" i="1"/>
  <c r="AF38" i="1"/>
  <c r="AF119" i="1"/>
  <c r="AF60" i="1"/>
  <c r="AF117" i="1"/>
  <c r="AF43" i="1"/>
  <c r="AF75" i="1"/>
  <c r="AF15" i="1"/>
  <c r="AC62" i="1"/>
  <c r="AC22" i="1"/>
  <c r="AC77" i="1"/>
  <c r="AC44" i="1"/>
  <c r="AC84" i="1"/>
  <c r="AC54" i="1"/>
  <c r="AC69" i="1"/>
  <c r="AC36" i="1"/>
  <c r="AC47" i="1"/>
  <c r="AC95" i="1"/>
  <c r="AC104" i="1"/>
  <c r="AC53" i="1"/>
  <c r="AC120" i="1"/>
  <c r="AC50" i="1"/>
  <c r="AC28" i="1"/>
  <c r="AC37" i="1"/>
  <c r="AC9" i="1"/>
  <c r="AC79" i="1"/>
  <c r="AC6" i="1"/>
  <c r="AC3" i="1"/>
  <c r="AC11" i="1"/>
  <c r="AC113" i="1"/>
  <c r="AC115" i="1"/>
  <c r="AC16" i="1"/>
  <c r="AC106" i="1"/>
  <c r="AC108" i="1"/>
  <c r="AC88" i="1"/>
  <c r="AC118" i="1"/>
  <c r="AC14" i="1"/>
  <c r="AC74" i="1"/>
  <c r="AC90" i="1"/>
  <c r="AC128" i="1"/>
  <c r="AC127" i="1"/>
  <c r="AC92" i="1"/>
  <c r="AC101" i="1"/>
  <c r="AC23" i="1"/>
  <c r="AC13" i="1"/>
  <c r="AC61" i="1"/>
  <c r="AC76" i="1"/>
  <c r="AC48" i="1"/>
  <c r="AC78" i="1"/>
  <c r="AC21" i="1"/>
  <c r="AC126" i="1"/>
  <c r="AC107" i="1"/>
  <c r="AC125" i="1"/>
  <c r="AC10" i="1"/>
  <c r="AC72" i="1"/>
  <c r="AC34" i="1"/>
  <c r="AC30" i="1"/>
  <c r="AC85" i="1"/>
  <c r="AC114" i="1"/>
  <c r="AC93" i="1"/>
  <c r="AC71" i="1"/>
  <c r="AC86" i="1"/>
  <c r="AC56" i="1"/>
  <c r="AC57" i="1"/>
  <c r="AC25" i="1"/>
  <c r="AC39" i="1"/>
  <c r="AC102" i="1"/>
  <c r="AC124" i="1"/>
  <c r="AC18" i="1"/>
  <c r="AC55" i="1"/>
  <c r="AC116" i="1"/>
  <c r="AC98" i="1"/>
  <c r="AC20" i="1"/>
  <c r="AC4" i="1"/>
  <c r="AC8" i="1"/>
  <c r="AC49" i="1"/>
  <c r="AC110" i="1"/>
  <c r="AC91" i="1"/>
  <c r="AC66" i="1"/>
  <c r="AC5" i="1"/>
  <c r="AC29" i="1"/>
  <c r="AC58" i="1"/>
  <c r="AC45" i="1"/>
  <c r="AC31" i="1"/>
  <c r="AC121" i="1"/>
  <c r="AC122" i="1"/>
  <c r="AC123" i="1"/>
  <c r="AC2" i="1"/>
  <c r="AC111" i="1"/>
  <c r="AC40" i="1"/>
  <c r="AC65" i="1"/>
  <c r="AC89" i="1"/>
  <c r="AC73" i="1"/>
  <c r="AC129" i="1"/>
  <c r="AC105" i="1"/>
  <c r="AC51" i="1"/>
  <c r="AC7" i="1"/>
  <c r="AC42" i="1"/>
  <c r="AC12" i="1"/>
  <c r="AC99" i="1"/>
  <c r="AC67" i="1"/>
  <c r="AC96" i="1"/>
  <c r="AC38" i="1"/>
  <c r="AC119" i="1"/>
  <c r="AC60" i="1"/>
  <c r="AC117" i="1"/>
  <c r="AC43" i="1"/>
  <c r="AC75" i="1"/>
  <c r="AC15" i="1"/>
  <c r="AC59" i="1"/>
  <c r="BC62" i="1"/>
  <c r="BD62" i="1"/>
  <c r="BC22" i="1"/>
  <c r="BD22" i="1"/>
  <c r="BC77" i="1"/>
  <c r="BD77" i="1"/>
  <c r="BC44" i="1"/>
  <c r="BD44" i="1"/>
  <c r="BC84" i="1"/>
  <c r="BD84" i="1"/>
  <c r="BC54" i="1"/>
  <c r="BD54" i="1"/>
  <c r="BC69" i="1"/>
  <c r="BD69" i="1"/>
  <c r="BC36" i="1"/>
  <c r="BD36" i="1"/>
  <c r="BC47" i="1"/>
  <c r="BD47" i="1"/>
  <c r="BC95" i="1"/>
  <c r="BD95" i="1"/>
  <c r="BC104" i="1"/>
  <c r="BD104" i="1"/>
  <c r="BC53" i="1"/>
  <c r="BD53" i="1"/>
  <c r="BC120" i="1"/>
  <c r="BD120" i="1"/>
  <c r="BC50" i="1"/>
  <c r="BD50" i="1"/>
  <c r="BC28" i="1"/>
  <c r="BD28" i="1"/>
  <c r="BC37" i="1"/>
  <c r="BD37" i="1"/>
  <c r="BC9" i="1"/>
  <c r="BD9" i="1"/>
  <c r="BC79" i="1"/>
  <c r="BD79" i="1"/>
  <c r="BC6" i="1"/>
  <c r="BD6" i="1"/>
  <c r="BC46" i="1"/>
  <c r="BD46" i="1"/>
  <c r="BC3" i="1"/>
  <c r="BD3" i="1"/>
  <c r="BD11" i="1"/>
  <c r="BC113" i="1"/>
  <c r="BD113" i="1"/>
  <c r="BC115" i="1"/>
  <c r="BD115" i="1"/>
  <c r="BC16" i="1"/>
  <c r="BD16" i="1"/>
  <c r="BC106" i="1"/>
  <c r="BD106" i="1"/>
  <c r="BC108" i="1"/>
  <c r="BD108" i="1"/>
  <c r="BC88" i="1"/>
  <c r="BD88" i="1"/>
  <c r="BC118" i="1"/>
  <c r="BD118" i="1"/>
  <c r="BC14" i="1"/>
  <c r="BD14" i="1"/>
  <c r="BC74" i="1"/>
  <c r="BD74" i="1"/>
  <c r="BC90" i="1"/>
  <c r="BD90" i="1"/>
  <c r="BC128" i="1"/>
  <c r="BD128" i="1"/>
  <c r="BC127" i="1"/>
  <c r="BD127" i="1"/>
  <c r="BC92" i="1"/>
  <c r="BD92" i="1"/>
  <c r="BC101" i="1"/>
  <c r="BD101" i="1"/>
  <c r="BC23" i="1"/>
  <c r="BD23" i="1"/>
  <c r="BC13" i="1"/>
  <c r="BD13" i="1"/>
  <c r="BC61" i="1"/>
  <c r="BD61" i="1"/>
  <c r="BC76" i="1"/>
  <c r="BD76" i="1"/>
  <c r="BC48" i="1"/>
  <c r="BD48" i="1"/>
  <c r="BC78" i="1"/>
  <c r="BD78" i="1"/>
  <c r="BC21" i="1"/>
  <c r="BD21" i="1"/>
  <c r="BC126" i="1"/>
  <c r="BD126" i="1"/>
  <c r="BC107" i="1"/>
  <c r="BD107" i="1"/>
  <c r="BC125" i="1"/>
  <c r="BD125" i="1"/>
  <c r="BC10" i="1"/>
  <c r="BD10" i="1"/>
  <c r="BC72" i="1"/>
  <c r="BD72" i="1"/>
  <c r="BC34" i="1"/>
  <c r="BD34" i="1"/>
  <c r="BC30" i="1"/>
  <c r="BD30" i="1"/>
  <c r="BC85" i="1"/>
  <c r="BD85" i="1"/>
  <c r="BC114" i="1"/>
  <c r="BD114" i="1"/>
  <c r="BC93" i="1"/>
  <c r="BD93" i="1"/>
  <c r="BC71" i="1"/>
  <c r="BD71" i="1"/>
  <c r="BC86" i="1"/>
  <c r="BD86" i="1"/>
  <c r="BC56" i="1"/>
  <c r="BD56" i="1"/>
  <c r="BC57" i="1"/>
  <c r="BD57" i="1"/>
  <c r="BC25" i="1"/>
  <c r="BD25" i="1"/>
  <c r="BC39" i="1"/>
  <c r="BD39" i="1"/>
  <c r="BC102" i="1"/>
  <c r="BD102" i="1"/>
  <c r="BC124" i="1"/>
  <c r="BD124" i="1"/>
  <c r="BC18" i="1"/>
  <c r="BD18" i="1"/>
  <c r="BC55" i="1"/>
  <c r="BD55" i="1"/>
  <c r="BC116" i="1"/>
  <c r="BD116" i="1"/>
  <c r="BC98" i="1"/>
  <c r="BD98" i="1"/>
  <c r="BC20" i="1"/>
  <c r="BD20" i="1"/>
  <c r="BC4" i="1"/>
  <c r="BD4" i="1"/>
  <c r="BC8" i="1"/>
  <c r="BD8" i="1"/>
  <c r="BC49" i="1"/>
  <c r="BD49" i="1"/>
  <c r="BC110" i="1"/>
  <c r="BD110" i="1"/>
  <c r="BC91" i="1"/>
  <c r="BD91" i="1"/>
  <c r="BC66" i="1"/>
  <c r="BD66" i="1"/>
  <c r="BC5" i="1"/>
  <c r="BD5" i="1"/>
  <c r="BC29" i="1"/>
  <c r="BD29" i="1"/>
  <c r="BC58" i="1"/>
  <c r="BD58" i="1"/>
  <c r="BC45" i="1"/>
  <c r="BD45" i="1"/>
  <c r="BC31" i="1"/>
  <c r="BD31" i="1"/>
  <c r="BC121" i="1"/>
  <c r="BD121" i="1"/>
  <c r="BC122" i="1"/>
  <c r="BD122" i="1"/>
  <c r="BC123" i="1"/>
  <c r="BD123" i="1"/>
  <c r="BC2" i="1"/>
  <c r="BD2" i="1"/>
  <c r="BC111" i="1"/>
  <c r="BD111" i="1"/>
  <c r="BC40" i="1"/>
  <c r="BD40" i="1"/>
  <c r="BC65" i="1"/>
  <c r="BD65" i="1"/>
  <c r="BC89" i="1"/>
  <c r="BD89" i="1"/>
  <c r="BC73" i="1"/>
  <c r="BD73" i="1"/>
  <c r="BC129" i="1"/>
  <c r="BD129" i="1"/>
  <c r="BC105" i="1"/>
  <c r="BD105" i="1"/>
  <c r="BC51" i="1"/>
  <c r="BD51" i="1"/>
  <c r="BC7" i="1"/>
  <c r="BD7" i="1"/>
  <c r="BC42" i="1"/>
  <c r="BD42" i="1"/>
  <c r="BD12" i="1"/>
  <c r="BC99" i="1"/>
  <c r="BD99" i="1"/>
  <c r="BC67" i="1"/>
  <c r="BD67" i="1"/>
  <c r="BC96" i="1"/>
  <c r="BD96" i="1"/>
  <c r="BC38" i="1"/>
  <c r="BD38" i="1"/>
  <c r="BC119" i="1"/>
  <c r="BD119" i="1"/>
  <c r="BC60" i="1"/>
  <c r="BD60" i="1"/>
  <c r="BC117" i="1"/>
  <c r="BD117" i="1"/>
  <c r="BC43" i="1"/>
  <c r="BD43" i="1"/>
  <c r="BC75" i="1"/>
  <c r="BD75" i="1"/>
  <c r="BC15" i="1"/>
  <c r="BD15" i="1"/>
  <c r="BA62" i="1"/>
  <c r="BA22" i="1"/>
  <c r="BA77" i="1"/>
  <c r="BA44" i="1"/>
  <c r="BA84" i="1"/>
  <c r="BA54" i="1"/>
  <c r="BA69" i="1"/>
  <c r="BA36" i="1"/>
  <c r="BA47" i="1"/>
  <c r="BA95" i="1"/>
  <c r="BA104" i="1"/>
  <c r="BA53" i="1"/>
  <c r="BA120" i="1"/>
  <c r="BA50" i="1"/>
  <c r="BA28" i="1"/>
  <c r="BA37" i="1"/>
  <c r="BA9" i="1"/>
  <c r="BA79" i="1"/>
  <c r="BA6" i="1"/>
  <c r="BA46" i="1"/>
  <c r="BA3" i="1"/>
  <c r="BA11" i="1"/>
  <c r="BA113" i="1"/>
  <c r="BA115" i="1"/>
  <c r="BA16" i="1"/>
  <c r="BA106" i="1"/>
  <c r="BA108" i="1"/>
  <c r="BA88" i="1"/>
  <c r="BA118" i="1"/>
  <c r="BA14" i="1"/>
  <c r="BA74" i="1"/>
  <c r="BA90" i="1"/>
  <c r="BA128" i="1"/>
  <c r="BA127" i="1"/>
  <c r="BA92" i="1"/>
  <c r="BA101" i="1"/>
  <c r="BA23" i="1"/>
  <c r="BA13" i="1"/>
  <c r="BA61" i="1"/>
  <c r="BA76" i="1"/>
  <c r="BA48" i="1"/>
  <c r="BA78" i="1"/>
  <c r="BA21" i="1"/>
  <c r="BA126" i="1"/>
  <c r="BA107" i="1"/>
  <c r="BA125" i="1"/>
  <c r="BA10" i="1"/>
  <c r="BA72" i="1"/>
  <c r="BA34" i="1"/>
  <c r="BA30" i="1"/>
  <c r="BA85" i="1"/>
  <c r="BA114" i="1"/>
  <c r="BA93" i="1"/>
  <c r="BA71" i="1"/>
  <c r="BA86" i="1"/>
  <c r="BA56" i="1"/>
  <c r="BA57" i="1"/>
  <c r="BA25" i="1"/>
  <c r="BA39" i="1"/>
  <c r="BA102" i="1"/>
  <c r="BA124" i="1"/>
  <c r="BA18" i="1"/>
  <c r="BA55" i="1"/>
  <c r="BA116" i="1"/>
  <c r="BA98" i="1"/>
  <c r="BA20" i="1"/>
  <c r="BA4" i="1"/>
  <c r="BA8" i="1"/>
  <c r="BA49" i="1"/>
  <c r="BA110" i="1"/>
  <c r="BA91" i="1"/>
  <c r="BA66" i="1"/>
  <c r="BA5" i="1"/>
  <c r="BA29" i="1"/>
  <c r="BA58" i="1"/>
  <c r="BA45" i="1"/>
  <c r="BA31" i="1"/>
  <c r="BA121" i="1"/>
  <c r="BA122" i="1"/>
  <c r="BA123" i="1"/>
  <c r="BA2" i="1"/>
  <c r="BA111" i="1"/>
  <c r="BA40" i="1"/>
  <c r="BA65" i="1"/>
  <c r="BA89" i="1"/>
  <c r="BA73" i="1"/>
  <c r="BA129" i="1"/>
  <c r="BA105" i="1"/>
  <c r="BA51" i="1"/>
  <c r="BA7" i="1"/>
  <c r="BA42" i="1"/>
  <c r="BA12" i="1"/>
  <c r="BA99" i="1"/>
  <c r="BA67" i="1"/>
  <c r="BA96" i="1"/>
  <c r="BA38" i="1"/>
  <c r="BA60" i="1"/>
  <c r="BA117" i="1"/>
  <c r="BA43" i="1"/>
  <c r="BA75" i="1"/>
  <c r="BA15" i="1"/>
  <c r="BA52" i="1"/>
  <c r="BD52" i="1"/>
  <c r="BC52" i="1"/>
  <c r="AF52" i="1"/>
  <c r="AC52" i="1"/>
  <c r="AW70" i="1"/>
  <c r="AB70" i="1"/>
  <c r="AW59" i="1"/>
  <c r="AB59" i="1"/>
  <c r="AW15" i="1"/>
  <c r="AB15" i="1"/>
  <c r="AW75" i="1"/>
  <c r="AB75" i="1"/>
  <c r="AW43" i="1"/>
  <c r="AB43" i="1"/>
  <c r="AW117" i="1"/>
  <c r="AB117" i="1"/>
  <c r="AW60" i="1"/>
  <c r="AB60" i="1"/>
  <c r="AW119" i="1"/>
  <c r="AB119" i="1"/>
  <c r="AW38" i="1"/>
  <c r="AB38" i="1"/>
  <c r="AW96" i="1"/>
  <c r="AB96" i="1"/>
  <c r="AW67" i="1"/>
  <c r="AB67" i="1"/>
  <c r="AW99" i="1"/>
  <c r="AB99" i="1"/>
  <c r="AW12" i="1"/>
  <c r="AB12" i="1"/>
  <c r="AW42" i="1"/>
  <c r="AB42" i="1"/>
  <c r="AW7" i="1"/>
  <c r="AB7" i="1"/>
  <c r="AW51" i="1"/>
  <c r="AB51" i="1"/>
  <c r="AW105" i="1"/>
  <c r="AB105" i="1"/>
  <c r="AW129" i="1"/>
  <c r="AB129" i="1"/>
  <c r="AW73" i="1"/>
  <c r="AB73" i="1"/>
  <c r="AW89" i="1"/>
  <c r="AB89" i="1"/>
  <c r="AW65" i="1"/>
  <c r="AB65" i="1"/>
  <c r="AW40" i="1"/>
  <c r="AB40" i="1"/>
  <c r="AW111" i="1"/>
  <c r="AB111" i="1"/>
  <c r="AW2" i="1"/>
  <c r="AB2" i="1"/>
  <c r="AB123" i="1"/>
  <c r="AB122" i="1"/>
  <c r="AW121" i="1"/>
  <c r="AB121" i="1"/>
  <c r="AW31" i="1"/>
  <c r="AB31" i="1"/>
  <c r="AW45" i="1"/>
  <c r="AB45" i="1"/>
  <c r="AW58" i="1"/>
  <c r="AB58" i="1"/>
  <c r="AW29" i="1"/>
  <c r="AB29" i="1"/>
  <c r="AW5" i="1"/>
  <c r="AB5" i="1"/>
  <c r="AW66" i="1"/>
  <c r="AB66" i="1"/>
  <c r="AW91" i="1"/>
  <c r="AB91" i="1"/>
  <c r="AW110" i="1"/>
  <c r="AB110" i="1"/>
  <c r="AW49" i="1"/>
  <c r="AB49" i="1"/>
  <c r="AW8" i="1"/>
  <c r="AB8" i="1"/>
  <c r="AW4" i="1"/>
  <c r="AB4" i="1"/>
  <c r="AW20" i="1"/>
  <c r="AB20" i="1"/>
  <c r="AW98" i="1"/>
  <c r="AB98" i="1"/>
  <c r="AW116" i="1"/>
  <c r="AB116" i="1"/>
  <c r="AW55" i="1"/>
  <c r="AB55" i="1"/>
  <c r="AW18" i="1"/>
  <c r="AB18" i="1"/>
  <c r="AW124" i="1"/>
  <c r="AB124" i="1"/>
  <c r="AW102" i="1"/>
  <c r="AB102" i="1"/>
  <c r="AW39" i="1"/>
  <c r="AB39" i="1"/>
  <c r="AW25" i="1"/>
  <c r="AB25" i="1"/>
  <c r="AW57" i="1"/>
  <c r="AB57" i="1"/>
  <c r="AW56" i="1"/>
  <c r="AB56" i="1"/>
  <c r="AW86" i="1"/>
  <c r="AB86" i="1"/>
  <c r="AW71" i="1"/>
  <c r="AB71" i="1"/>
  <c r="AW93" i="1"/>
  <c r="AB93" i="1"/>
  <c r="AW114" i="1"/>
  <c r="AB114" i="1"/>
  <c r="AW85" i="1"/>
  <c r="AB85" i="1"/>
  <c r="AW30" i="1"/>
  <c r="AB30" i="1"/>
  <c r="AW34" i="1"/>
  <c r="AB34" i="1"/>
  <c r="AW72" i="1"/>
  <c r="AB72" i="1"/>
  <c r="AW10" i="1"/>
  <c r="AB10" i="1"/>
  <c r="AB125" i="1"/>
  <c r="AW107" i="1"/>
  <c r="AB107" i="1"/>
  <c r="AB126" i="1"/>
  <c r="AW21" i="1"/>
  <c r="AB21" i="1"/>
  <c r="AW78" i="1"/>
  <c r="AB78" i="1"/>
  <c r="AW48" i="1"/>
  <c r="AB48" i="1"/>
  <c r="AW76" i="1"/>
  <c r="AB76" i="1"/>
  <c r="AW61" i="1"/>
  <c r="AB61" i="1"/>
  <c r="AW13" i="1"/>
  <c r="AB13" i="1"/>
  <c r="AW23" i="1"/>
  <c r="AB23" i="1"/>
  <c r="AW101" i="1"/>
  <c r="AB101" i="1"/>
  <c r="AW92" i="1"/>
  <c r="AB92" i="1"/>
  <c r="AW127" i="1"/>
  <c r="AB127" i="1"/>
  <c r="AW128" i="1"/>
  <c r="AB128" i="1"/>
  <c r="AW90" i="1"/>
  <c r="AB90" i="1"/>
  <c r="AW74" i="1"/>
  <c r="AB74" i="1"/>
  <c r="AB14" i="1"/>
  <c r="AB118" i="1"/>
  <c r="AW88" i="1"/>
  <c r="AB88" i="1"/>
  <c r="AW108" i="1"/>
  <c r="AB108" i="1"/>
  <c r="AW106" i="1"/>
  <c r="AB106" i="1"/>
  <c r="AW16" i="1"/>
  <c r="AB16" i="1"/>
  <c r="AW115" i="1"/>
  <c r="AB115" i="1"/>
  <c r="AW113" i="1"/>
  <c r="AB113" i="1"/>
  <c r="AW11" i="1"/>
  <c r="AB11" i="1"/>
  <c r="AB32" i="1"/>
  <c r="AW3" i="1"/>
  <c r="AB3" i="1"/>
  <c r="AB46" i="1"/>
  <c r="AB6" i="1"/>
  <c r="AW79" i="1"/>
  <c r="AB79" i="1"/>
  <c r="AW9" i="1"/>
  <c r="AW37" i="1"/>
  <c r="AB37" i="1"/>
  <c r="AW28" i="1"/>
  <c r="AB28" i="1"/>
  <c r="AW50" i="1"/>
  <c r="AB50" i="1"/>
  <c r="AW120" i="1"/>
  <c r="AB120" i="1"/>
  <c r="AW53" i="1"/>
  <c r="AB53" i="1"/>
  <c r="AW104" i="1"/>
  <c r="AB104" i="1"/>
  <c r="AW95" i="1"/>
  <c r="AB95" i="1"/>
  <c r="AW47" i="1"/>
  <c r="AB47" i="1"/>
  <c r="AB36" i="1"/>
  <c r="AW69" i="1"/>
  <c r="AB69" i="1"/>
  <c r="AW54" i="1"/>
  <c r="AB54" i="1"/>
  <c r="AW84" i="1"/>
  <c r="AB84" i="1"/>
  <c r="AB44" i="1"/>
  <c r="AW77" i="1"/>
  <c r="AB77" i="1"/>
  <c r="AW22" i="1"/>
  <c r="AB22" i="1"/>
  <c r="AW62" i="1"/>
  <c r="AB62" i="1"/>
  <c r="AW52" i="1"/>
  <c r="AB52" i="1"/>
  <c r="AC46" i="1"/>
  <c r="AE35" i="1" l="1"/>
  <c r="AD81" i="1"/>
  <c r="AD100" i="1"/>
  <c r="AT33" i="1"/>
  <c r="AE87" i="1"/>
  <c r="AE103" i="1"/>
  <c r="AD33" i="1"/>
  <c r="AT24" i="1"/>
  <c r="AT17" i="1"/>
  <c r="AT103" i="1"/>
  <c r="AE24" i="1"/>
  <c r="AD17" i="1"/>
  <c r="AT121" i="1"/>
  <c r="AT45" i="1"/>
  <c r="AT29" i="1"/>
  <c r="AT66" i="1"/>
  <c r="AT110" i="1"/>
  <c r="AE27" i="1"/>
  <c r="AD11" i="1"/>
  <c r="AD27" i="1"/>
  <c r="AE123" i="1"/>
  <c r="AT27" i="1"/>
  <c r="AE126" i="1"/>
  <c r="AE96" i="1"/>
  <c r="AE37" i="1"/>
  <c r="AE115" i="1"/>
  <c r="AE88" i="1"/>
  <c r="AT4" i="1"/>
  <c r="AT98" i="1"/>
  <c r="AT55" i="1"/>
  <c r="AT124" i="1"/>
  <c r="AT39" i="1"/>
  <c r="AT25" i="1"/>
  <c r="AT56" i="1"/>
  <c r="AD70" i="1"/>
  <c r="AT70" i="1"/>
  <c r="AT75" i="1"/>
  <c r="AT117" i="1"/>
  <c r="AT119" i="1"/>
  <c r="AT96" i="1"/>
  <c r="AT99" i="1"/>
  <c r="AT42" i="1"/>
  <c r="AT51" i="1"/>
  <c r="AT129" i="1"/>
  <c r="AT89" i="1"/>
  <c r="AT40" i="1"/>
  <c r="AT86" i="1"/>
  <c r="AT93" i="1"/>
  <c r="AT88" i="1"/>
  <c r="AT106" i="1"/>
  <c r="AT115" i="1"/>
  <c r="AT11" i="1"/>
  <c r="AT69" i="1"/>
  <c r="AT84" i="1"/>
  <c r="AT77" i="1"/>
  <c r="AE21" i="1"/>
  <c r="AE73" i="1"/>
  <c r="AE60" i="1"/>
  <c r="AE67" i="1"/>
  <c r="AT62" i="1"/>
  <c r="AE7" i="1"/>
  <c r="AE114" i="1"/>
  <c r="AE25" i="1"/>
  <c r="AE124" i="1"/>
  <c r="AE98" i="1"/>
  <c r="AE66" i="1"/>
  <c r="AE45" i="1"/>
  <c r="AE107" i="1"/>
  <c r="AE32" i="1"/>
  <c r="AD16" i="1"/>
  <c r="AE74" i="1"/>
  <c r="AD23" i="1"/>
  <c r="AD10" i="1"/>
  <c r="AE30" i="1"/>
  <c r="AE71" i="1"/>
  <c r="AE49" i="1"/>
  <c r="AD104" i="1"/>
  <c r="AD28" i="1"/>
  <c r="AD12" i="1"/>
  <c r="AD38" i="1"/>
  <c r="AT85" i="1"/>
  <c r="AT72" i="1"/>
  <c r="AT125" i="1"/>
  <c r="AT126" i="1"/>
  <c r="AT78" i="1"/>
  <c r="AT79" i="1"/>
  <c r="AT37" i="1"/>
  <c r="AT50" i="1"/>
  <c r="AT53" i="1"/>
  <c r="AT52" i="1"/>
  <c r="AT59" i="1"/>
  <c r="AT15" i="1"/>
  <c r="AT43" i="1"/>
  <c r="AT60" i="1"/>
  <c r="AT38" i="1"/>
  <c r="AT67" i="1"/>
  <c r="AT12" i="1"/>
  <c r="AT7" i="1"/>
  <c r="AT105" i="1"/>
  <c r="AT73" i="1"/>
  <c r="AT65" i="1"/>
  <c r="AT111" i="1"/>
  <c r="AT2" i="1"/>
  <c r="AT31" i="1"/>
  <c r="AT58" i="1"/>
  <c r="AT5" i="1"/>
  <c r="AT91" i="1"/>
  <c r="AT49" i="1"/>
  <c r="AT8" i="1"/>
  <c r="AT20" i="1"/>
  <c r="AT116" i="1"/>
  <c r="AT18" i="1"/>
  <c r="AT102" i="1"/>
  <c r="AT57" i="1"/>
  <c r="AT71" i="1"/>
  <c r="AT114" i="1"/>
  <c r="AT30" i="1"/>
  <c r="AT34" i="1"/>
  <c r="AT10" i="1"/>
  <c r="AT107" i="1"/>
  <c r="AT21" i="1"/>
  <c r="AT61" i="1"/>
  <c r="AT23" i="1"/>
  <c r="AT101" i="1"/>
  <c r="AT128" i="1"/>
  <c r="AT74" i="1"/>
  <c r="AT14" i="1"/>
  <c r="AD47" i="1"/>
  <c r="AE120" i="1"/>
  <c r="AE9" i="1"/>
  <c r="AE95" i="1"/>
  <c r="AD128" i="1"/>
  <c r="AE101" i="1"/>
  <c r="AD4" i="1"/>
  <c r="AD110" i="1"/>
  <c r="AE22" i="1"/>
  <c r="AE54" i="1"/>
  <c r="AE99" i="1"/>
  <c r="AE104" i="1"/>
  <c r="AD52" i="1"/>
  <c r="AD36" i="1"/>
  <c r="AD32" i="1"/>
  <c r="AE108" i="1"/>
  <c r="AE84" i="1"/>
  <c r="AD111" i="1"/>
  <c r="AD51" i="1"/>
  <c r="AD73" i="1"/>
  <c r="AE6" i="1"/>
  <c r="AD74" i="1"/>
  <c r="AD93" i="1"/>
  <c r="AD57" i="1"/>
  <c r="AD98" i="1"/>
  <c r="AD58" i="1"/>
  <c r="AD89" i="1"/>
  <c r="AD62" i="1"/>
  <c r="AE69" i="1"/>
  <c r="AD6" i="1"/>
  <c r="AD92" i="1"/>
  <c r="AE23" i="1"/>
  <c r="AE72" i="1"/>
  <c r="AD67" i="1"/>
  <c r="AE53" i="1"/>
  <c r="AD118" i="1"/>
  <c r="AE48" i="1"/>
  <c r="AD99" i="1"/>
  <c r="AE51" i="1"/>
  <c r="AE89" i="1"/>
  <c r="AE58" i="1"/>
  <c r="AE116" i="1"/>
  <c r="AE93" i="1"/>
  <c r="AE125" i="1"/>
  <c r="AE79" i="1"/>
  <c r="AE50" i="1"/>
  <c r="AT48" i="1"/>
  <c r="AT76" i="1"/>
  <c r="AT13" i="1"/>
  <c r="AT92" i="1"/>
  <c r="AT127" i="1"/>
  <c r="AT90" i="1"/>
  <c r="AT108" i="1"/>
  <c r="AT16" i="1"/>
  <c r="AT113" i="1"/>
  <c r="AT9" i="1"/>
  <c r="AT28" i="1"/>
  <c r="AT120" i="1"/>
  <c r="AT104" i="1"/>
  <c r="AT95" i="1"/>
  <c r="AT47" i="1"/>
  <c r="AT36" i="1"/>
  <c r="AT54" i="1"/>
  <c r="AT44" i="1"/>
  <c r="AT22" i="1"/>
  <c r="AE77" i="1"/>
  <c r="AD54" i="1"/>
  <c r="AD90" i="1"/>
  <c r="AE85" i="1"/>
  <c r="AE57" i="1"/>
  <c r="AE2" i="1"/>
  <c r="AE113" i="1"/>
  <c r="AD108" i="1"/>
  <c r="AE127" i="1"/>
  <c r="AE10" i="1"/>
  <c r="AD72" i="1"/>
  <c r="AD71" i="1"/>
  <c r="AD45" i="1"/>
  <c r="AE75" i="1"/>
  <c r="AD59" i="1"/>
  <c r="AE43" i="1"/>
  <c r="AE12" i="1"/>
  <c r="AD105" i="1"/>
  <c r="AE4" i="1"/>
  <c r="AD55" i="1"/>
  <c r="AE39" i="1"/>
  <c r="AE56" i="1"/>
  <c r="AD107" i="1"/>
  <c r="AE106" i="1"/>
  <c r="AE11" i="1"/>
  <c r="AE76" i="1"/>
  <c r="AE78" i="1"/>
  <c r="AD125" i="1"/>
  <c r="AD116" i="1"/>
  <c r="AE8" i="1"/>
  <c r="AE91" i="1"/>
  <c r="AE122" i="1"/>
  <c r="AD7" i="1"/>
  <c r="AD79" i="1"/>
  <c r="AD50" i="1"/>
  <c r="AE28" i="1"/>
  <c r="AE3" i="1"/>
  <c r="AD78" i="1"/>
  <c r="AD25" i="1"/>
  <c r="AE102" i="1"/>
  <c r="AE111" i="1"/>
  <c r="AE119" i="1"/>
  <c r="AE110" i="1"/>
  <c r="AD101" i="1"/>
  <c r="AE61" i="1"/>
  <c r="AD102" i="1"/>
  <c r="AD124" i="1"/>
  <c r="AD91" i="1"/>
  <c r="AD122" i="1"/>
  <c r="AD119" i="1"/>
  <c r="AD60" i="1"/>
  <c r="AE59" i="1"/>
  <c r="AD2" i="1"/>
  <c r="AD31" i="1"/>
  <c r="AD86" i="1"/>
  <c r="AD85" i="1"/>
  <c r="AD126" i="1"/>
  <c r="AD48" i="1"/>
  <c r="AE13" i="1"/>
  <c r="AE92" i="1"/>
  <c r="AE90" i="1"/>
  <c r="AE118" i="1"/>
  <c r="AE16" i="1"/>
  <c r="AE36" i="1"/>
  <c r="AE44" i="1"/>
  <c r="AE38" i="1"/>
  <c r="AE47" i="1"/>
  <c r="AE62" i="1"/>
  <c r="AD77" i="1"/>
  <c r="AD37" i="1"/>
  <c r="AD106" i="1"/>
  <c r="AE14" i="1"/>
  <c r="AD61" i="1"/>
  <c r="AE34" i="1"/>
  <c r="AD30" i="1"/>
  <c r="AD8" i="1"/>
  <c r="AD66" i="1"/>
  <c r="AD75" i="1"/>
  <c r="AE65" i="1"/>
  <c r="AD3" i="1"/>
  <c r="AD113" i="1"/>
  <c r="AE128" i="1"/>
  <c r="AD84" i="1"/>
  <c r="AD53" i="1"/>
  <c r="AD56" i="1"/>
  <c r="AE55" i="1"/>
  <c r="AE29" i="1"/>
  <c r="AE105" i="1"/>
  <c r="AE70" i="1"/>
  <c r="AE46" i="1"/>
  <c r="AD13" i="1"/>
  <c r="AD39" i="1"/>
  <c r="AE5" i="1"/>
  <c r="AE31" i="1"/>
  <c r="AE121" i="1"/>
  <c r="AE40" i="1"/>
  <c r="AD65" i="1"/>
  <c r="AE117" i="1"/>
  <c r="AD43" i="1"/>
  <c r="AD44" i="1"/>
  <c r="AE18" i="1"/>
  <c r="AE129" i="1"/>
  <c r="AE20" i="1"/>
  <c r="AE42" i="1"/>
  <c r="AE15" i="1"/>
  <c r="AE52" i="1"/>
  <c r="AD22" i="1"/>
  <c r="AD69" i="1"/>
  <c r="AD95" i="1"/>
  <c r="AD120" i="1"/>
  <c r="AD9" i="1"/>
  <c r="AD115" i="1"/>
  <c r="AD88" i="1"/>
  <c r="AD14" i="1"/>
  <c r="AD127" i="1"/>
  <c r="AD76" i="1"/>
  <c r="AD21" i="1"/>
  <c r="AD34" i="1"/>
  <c r="AD114" i="1"/>
  <c r="AD18" i="1"/>
  <c r="AD20" i="1"/>
  <c r="AD49" i="1"/>
  <c r="AD29" i="1"/>
  <c r="AD121" i="1"/>
  <c r="AD123" i="1"/>
  <c r="AD40" i="1"/>
  <c r="AD129" i="1"/>
  <c r="AD42" i="1"/>
  <c r="AD96" i="1"/>
  <c r="AD117" i="1"/>
  <c r="AD15" i="1"/>
  <c r="AD46"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Luz Angélica Rodríguez Tiguaque</author>
  </authors>
  <commentList>
    <comment ref="N2" authorId="0" shapeId="0" xr:uid="{E58FC78C-C7F5-4F0F-B55A-75D453ED02F0}">
      <text>
        <r>
          <rPr>
            <b/>
            <sz val="9"/>
            <color indexed="81"/>
            <rFont val="Tahoma"/>
            <family val="2"/>
          </rPr>
          <t>Luz Angélica Rodríguez Tiguaque:</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Luz Angélica Rodríguez Tiguaque</author>
  </authors>
  <commentList>
    <comment ref="J107" authorId="0" shapeId="0" xr:uid="{A1EB515F-866D-412B-8AC5-6D1E3363AA68}">
      <text>
        <r>
          <rPr>
            <b/>
            <sz val="9"/>
            <color indexed="81"/>
            <rFont val="Tahoma"/>
            <family val="2"/>
          </rPr>
          <t>Luz Angélica Rodríguez Tiguaque:</t>
        </r>
        <r>
          <rPr>
            <sz val="9"/>
            <color indexed="81"/>
            <rFont val="Tahoma"/>
            <family val="2"/>
          </rPr>
          <t xml:space="preserve">
</t>
        </r>
      </text>
    </comment>
  </commentList>
</comments>
</file>

<file path=xl/sharedStrings.xml><?xml version="1.0" encoding="utf-8"?>
<sst xmlns="http://schemas.openxmlformats.org/spreadsheetml/2006/main" count="5028" uniqueCount="1635">
  <si>
    <t>CONTRATISTA</t>
  </si>
  <si>
    <t>TIPO DE DOCUMENTO DE IDENTIDAD (NIT-CC-RUT)</t>
  </si>
  <si>
    <t>NUMERO DEL DOCUMENTO DE IDENTIDAD</t>
  </si>
  <si>
    <t xml:space="preserve">DV
(digito Verificacion tributaria) </t>
  </si>
  <si>
    <t>OBJETO DEL CONTRATO U ORDEN</t>
  </si>
  <si>
    <t>DURACION INICIAL
(meses, dias o año)</t>
  </si>
  <si>
    <t>FECHA DE FIRMA</t>
  </si>
  <si>
    <t xml:space="preserve">FECHA DE SUSCRIPCION ACTA DE INICIO EJECUCION </t>
  </si>
  <si>
    <t>FECHA DE TERMINACION
INCLUIDAS PRORROGAS</t>
  </si>
  <si>
    <t xml:space="preserve">CDP No. </t>
  </si>
  <si>
    <t>FECHA    CDP</t>
  </si>
  <si>
    <t>RUBRO/
RECURSO</t>
  </si>
  <si>
    <t>FECHA DEL REGISTRO PPTAL</t>
  </si>
  <si>
    <t>FORMA DE PAGO</t>
  </si>
  <si>
    <t>OTROSI, SUSPENSION</t>
  </si>
  <si>
    <t>POLIZA CUMP</t>
  </si>
  <si>
    <t>ANTIC.</t>
  </si>
  <si>
    <t>S Y PRES</t>
  </si>
  <si>
    <t>R.CIVIL EXTR</t>
  </si>
  <si>
    <t>R.CIVIL MEDICA
PROF</t>
  </si>
  <si>
    <t>VALOR TOTAL CONTRATO U ORDEN
(V/R INCIAL + ADICIONES)</t>
  </si>
  <si>
    <t>% 
EJECUCION FINANCIERA</t>
  </si>
  <si>
    <t>% EJECUCION FISICA
(Tiempo)</t>
  </si>
  <si>
    <t xml:space="preserve"> SUPERVISOR</t>
  </si>
  <si>
    <t>NOMBRE SUPERVISOR</t>
  </si>
  <si>
    <t>CEDULA DEL SUPERVISOR</t>
  </si>
  <si>
    <t>DV DIGITO</t>
  </si>
  <si>
    <t>FECHA 
ACTA DE LIQUIDACION DEL CONTRATO  POR TERMINACION ANTICIPADA</t>
  </si>
  <si>
    <t>DIRECCION Y/O TELEFONO DEL CONTRATISTA</t>
  </si>
  <si>
    <t xml:space="preserve">CAPACIDAD DEL CONTRATISTA </t>
  </si>
  <si>
    <t>FECHA NACIMIENTO DEL CONTRATISTA</t>
  </si>
  <si>
    <t>EPS</t>
  </si>
  <si>
    <t>PENSIONES</t>
  </si>
  <si>
    <t>FECHA AFILIACION ARL POSITIVA</t>
  </si>
  <si>
    <t>DURACION DIAS</t>
  </si>
  <si>
    <t>FECHA RADICACION DOCUMENTOS</t>
  </si>
  <si>
    <t>FECHA FIRMA D. GRAL</t>
  </si>
  <si>
    <t xml:space="preserve">No. DIAS EN ELABORACION </t>
  </si>
  <si>
    <t>APOYO / MISIONAL</t>
  </si>
  <si>
    <t xml:space="preserve">FUENTE DE FINANCIAMIENTO FUNCIONAMIENTO Y/O INVERSION  </t>
  </si>
  <si>
    <t>INTENSIDAD HORA MES</t>
  </si>
  <si>
    <t>SOLICITUD DE VERIFICACION DE TITULIOS</t>
  </si>
  <si>
    <t xml:space="preserve">FECHA DEL EXAMEN PREOCUPACIONAL </t>
  </si>
  <si>
    <t xml:space="preserve">CTO. U ORDEN No. </t>
  </si>
  <si>
    <t>VALOR  INICIAL DEL CONTRATO</t>
  </si>
  <si>
    <t>MODALIDAD</t>
  </si>
  <si>
    <t>O.P.Servicios</t>
  </si>
  <si>
    <t>PUBLICACION SECOP  $Mayor a 50SMLMV</t>
  </si>
  <si>
    <t xml:space="preserve">REQUISITOS PRECONTRACTUALES PENDIENTES 
(PA-CDJ-IN-001) </t>
  </si>
  <si>
    <t>REQUISITOS PRECONTRACTUALES PENDIENTES POR PARTE EL CENTRO
(PA-CDJ-IN-002)</t>
  </si>
  <si>
    <t xml:space="preserve">FORMA DE CONTRATACION 
(Directa- Cerrada- Abierta) </t>
  </si>
  <si>
    <t>ADICION
(valor)</t>
  </si>
  <si>
    <t>PRORROGA
(tiempo)</t>
  </si>
  <si>
    <t xml:space="preserve">CALIDAD DE LOS BIENES </t>
  </si>
  <si>
    <r>
      <t xml:space="preserve">ACTA COMITÉ CONTRATOS
</t>
    </r>
    <r>
      <rPr>
        <b/>
        <sz val="6"/>
        <rFont val="Arial"/>
        <family val="2"/>
      </rPr>
      <t>(= o mayor a 5 SMMLV $4.542,630 y no mayor 2 meses)</t>
    </r>
  </si>
  <si>
    <t>CC</t>
  </si>
  <si>
    <t>NATHALIA ELENA PLAZA ARTEAGA</t>
  </si>
  <si>
    <t>VICTORIA EUGENA FRANCO CORREA</t>
  </si>
  <si>
    <t>FABIAN ARLEY DIAZ NORE</t>
  </si>
  <si>
    <t xml:space="preserve">DORIS JEANNETTE QUINTERO PARDO </t>
  </si>
  <si>
    <t>XIMENA PAOLA BARRENECHE MEJIA</t>
  </si>
  <si>
    <t>OSCAR DARIO VELASQUEZ SUAREZ</t>
  </si>
  <si>
    <t>MARTHA CECILIA VALBUENA MESA</t>
  </si>
  <si>
    <r>
      <t xml:space="preserve">a. Un primer pago, desde la fecha de inicio hasta el día  veinte (20) del mes correspondiente. 
Mensualidades vencidas con corte los días veinte (20) de cada mes. 
PARAGRAFO: </t>
    </r>
    <r>
      <rPr>
        <b/>
        <sz val="8"/>
        <rFont val="Arial"/>
        <family val="2"/>
      </rPr>
      <t xml:space="preserve">hora consulta </t>
    </r>
    <r>
      <rPr>
        <sz val="8"/>
        <rFont val="Arial"/>
        <family val="2"/>
      </rPr>
      <t xml:space="preserve">y </t>
    </r>
    <r>
      <rPr>
        <b/>
        <sz val="8"/>
        <rFont val="Arial"/>
        <family val="2"/>
      </rPr>
      <t>por evento  procedimientos</t>
    </r>
    <r>
      <rPr>
        <sz val="8"/>
        <rFont val="Arial"/>
        <family val="2"/>
      </rPr>
      <t>, según tarifas establecidas por la Dirección  General.</t>
    </r>
  </si>
  <si>
    <t>*</t>
  </si>
  <si>
    <t>Servicio Misional</t>
  </si>
  <si>
    <t>NA</t>
  </si>
  <si>
    <t>COOMEVA EPS</t>
  </si>
  <si>
    <t xml:space="preserve">PROTECCION </t>
  </si>
  <si>
    <t>MISIONAL</t>
  </si>
  <si>
    <t>INVERSION</t>
  </si>
  <si>
    <t>Convocatoria Directa</t>
  </si>
  <si>
    <t>P</t>
  </si>
  <si>
    <r>
      <t xml:space="preserve">a. Un primer pago, correspondiente desde la fecha de inicio de ejecución del contrato hasta el día 20 del mes correspondiente.
</t>
    </r>
    <r>
      <rPr>
        <b/>
        <sz val="8"/>
        <rFont val="Arial"/>
        <family val="2"/>
      </rPr>
      <t>b.</t>
    </r>
    <r>
      <rPr>
        <sz val="8"/>
        <rFont val="Arial"/>
        <family val="2"/>
      </rPr>
      <t xml:space="preserve"> Mensualidades vencidas con corte los días 20 de cada mes. </t>
    </r>
  </si>
  <si>
    <t>Tecnico Administrativo, responsable de del area de cajas</t>
  </si>
  <si>
    <t>Francisco Javier Peña Santacruz</t>
  </si>
  <si>
    <t>COLPENSIONES</t>
  </si>
  <si>
    <t>PENDIENTE</t>
  </si>
  <si>
    <t xml:space="preserve">APOYO </t>
  </si>
  <si>
    <t>FUNCIONAMIENTO</t>
  </si>
  <si>
    <t>30 DIAS</t>
  </si>
  <si>
    <t>William Narvaez Mendoza</t>
  </si>
  <si>
    <t>EPS SURA</t>
  </si>
  <si>
    <t>APOYO</t>
  </si>
  <si>
    <t>p</t>
  </si>
  <si>
    <t>Subdirector Administrativo y Financiero</t>
  </si>
  <si>
    <t xml:space="preserve">COLFONDOS </t>
  </si>
  <si>
    <r>
      <t xml:space="preserve">a. Un primer pago, desde la fecha de inicio hasta el día 20 del mes correspondiente. 
Mensualidades vencidas con corte los días 20 de cada mes. 
PARAGRAFO: </t>
    </r>
    <r>
      <rPr>
        <b/>
        <sz val="8"/>
        <rFont val="Arial"/>
        <family val="2"/>
      </rPr>
      <t xml:space="preserve">hora consulta </t>
    </r>
    <r>
      <rPr>
        <sz val="8"/>
        <rFont val="Arial"/>
        <family val="2"/>
      </rPr>
      <t xml:space="preserve">y </t>
    </r>
    <r>
      <rPr>
        <b/>
        <sz val="8"/>
        <rFont val="Arial"/>
        <family val="2"/>
      </rPr>
      <t>por evento  procedimientos</t>
    </r>
    <r>
      <rPr>
        <sz val="8"/>
        <rFont val="Arial"/>
        <family val="2"/>
      </rPr>
      <t>, según tarifas establecidas por la Dirección  General.</t>
    </r>
  </si>
  <si>
    <t>PORVENIR</t>
  </si>
  <si>
    <t>8 MESES</t>
  </si>
  <si>
    <r>
      <t xml:space="preserve">a. Un primer pago, desde la fecha de inicio hasta el día  veinte (20) del mes correspondiente. 
Mensualidades vencidas con corte los días veinte (20) de cada mes.
PARAGRAFO: </t>
    </r>
    <r>
      <rPr>
        <b/>
        <sz val="8"/>
        <rFont val="Arial"/>
        <family val="2"/>
      </rPr>
      <t xml:space="preserve">hora consulta </t>
    </r>
    <r>
      <rPr>
        <sz val="8"/>
        <rFont val="Arial"/>
        <family val="2"/>
      </rPr>
      <t xml:space="preserve">y </t>
    </r>
    <r>
      <rPr>
        <b/>
        <sz val="8"/>
        <rFont val="Arial"/>
        <family val="2"/>
      </rPr>
      <t>por evento  procedimientos</t>
    </r>
    <r>
      <rPr>
        <sz val="8"/>
        <rFont val="Arial"/>
        <family val="2"/>
      </rPr>
      <t>, según tarifas establecidas por la Dirección  General.</t>
    </r>
  </si>
  <si>
    <t>No registra en el contrato</t>
  </si>
  <si>
    <t>COMPENSAR EPS</t>
  </si>
  <si>
    <t>PROTECCION</t>
  </si>
  <si>
    <t>012</t>
  </si>
  <si>
    <r>
      <t xml:space="preserve">a. Un primer pago, desde la fecha de inicio de ejecución hasta el día 20 del mes correspondiente. 
</t>
    </r>
    <r>
      <rPr>
        <b/>
        <sz val="8"/>
        <rFont val="Arial"/>
        <family val="2"/>
      </rPr>
      <t>b.</t>
    </r>
    <r>
      <rPr>
        <sz val="8"/>
        <rFont val="Arial"/>
        <family val="2"/>
      </rPr>
      <t xml:space="preserve"> Mensualidades vencidas al día 20 de cada mes. </t>
    </r>
  </si>
  <si>
    <t>FAMISANAR EPS</t>
  </si>
  <si>
    <t>SANITAS EPS</t>
  </si>
  <si>
    <t xml:space="preserve">FUNCIONAMIENTO </t>
  </si>
  <si>
    <t>014</t>
  </si>
  <si>
    <t>DIANA CAROLINA DE LA CRUZ MARTINEZ</t>
  </si>
  <si>
    <t xml:space="preserve">Prestar los servicios médicos asistenciales especializados en Dermatología, y participar en actividades académicas en las instalaciones de la Empresa Social del Estado Centro Dermatológico Federico Lleras Acosta, cuando sea convocado (a). </t>
  </si>
  <si>
    <t>C.P.Servicios</t>
  </si>
  <si>
    <t>COMPENSAR SALUD EPS</t>
  </si>
  <si>
    <t xml:space="preserve">MISIONAL </t>
  </si>
  <si>
    <t>HECTOR JOSE CASTELLANOS LORDUY</t>
  </si>
  <si>
    <t xml:space="preserve">CATALINA ANGEL DELGADO </t>
  </si>
  <si>
    <t>6 MESES</t>
  </si>
  <si>
    <t>Asesora Juridica</t>
  </si>
  <si>
    <t>Silvia Juliana Martinez Wandurraga</t>
  </si>
  <si>
    <t>065</t>
  </si>
  <si>
    <t>EPS SANITAS</t>
  </si>
  <si>
    <t xml:space="preserve">C.P.Servicios Médico Asistenciales </t>
  </si>
  <si>
    <t xml:space="preserve">NIT </t>
  </si>
  <si>
    <t>COLFONDOS</t>
  </si>
  <si>
    <t>061</t>
  </si>
  <si>
    <t xml:space="preserve">O.P.Servicios </t>
  </si>
  <si>
    <t>LETTY DEL PILAR MESTRA DIAZ</t>
  </si>
  <si>
    <t>Profesonal Universitario, Coordinadora del SIAU</t>
  </si>
  <si>
    <t>COMPENSAR</t>
  </si>
  <si>
    <t>060</t>
  </si>
  <si>
    <t>LEONOR INES CIFUENTES TANG</t>
  </si>
  <si>
    <t>Carrera 77 No. 19-87 Torre 6 Apto.1116 Conjunto el Refugio Ciuidadela la Felicidad. 
Telefono 3186934010
Email: lic20209@hotmail.com</t>
  </si>
  <si>
    <t xml:space="preserve">SALUD TOTAL </t>
  </si>
  <si>
    <t>COLPENSONES</t>
  </si>
  <si>
    <t xml:space="preserve">Asesor de Direccion General </t>
  </si>
  <si>
    <t>051</t>
  </si>
  <si>
    <t>Prestar los servicios médicos asistenciales especializados en Dermatología, y participar en actividades académicas en las instalaciones de la Empresa Social del Estado Centro Dermatológico Federico Lleras Acosta, cuando sea convocado (a).</t>
  </si>
  <si>
    <t>055</t>
  </si>
  <si>
    <t>Prestar los servicios médicos asistenciales especializados en Dermatología, y participar en actividades académicas en las instalaciones de la Empresa Social del Estado Centro Dermatológico Federico Lleras Acosta, cuando sea convocado (a)</t>
  </si>
  <si>
    <t>NUEVA EPS</t>
  </si>
  <si>
    <t>JOHN ALEXANDER NOVA VILLANUEVA</t>
  </si>
  <si>
    <t xml:space="preserve">a. Un primer pago, desde la fecha de inicio hasta el día 20 del mes correspondiente. 
Mensualidades vencidas con corte los días 20 de cada mes. </t>
  </si>
  <si>
    <t>056</t>
  </si>
  <si>
    <t>MARGARITA MARIA GARRIDO JULIO</t>
  </si>
  <si>
    <t>a. Un primer pago, desde la fecha de inicio hasta el día  veinte (20) del mes correspondiente. 
Mensualidades vencidas con corte los días veinte (20) de cada mes.</t>
  </si>
  <si>
    <t>Melquisedec Vargas Cardozo</t>
  </si>
  <si>
    <t>Avenida Caracas  No. 1-05 Apto. 405 Bloque 4 Telefono: 3004969443 email: marquigarridoj07@hotmail.com</t>
  </si>
  <si>
    <t>CAMILO ANDRES MORALES CARDONA</t>
  </si>
  <si>
    <t>Carrera 13 Bis No. 110-58 Telefono: 3003799917 email: xpbarrenche@hotmail.com</t>
  </si>
  <si>
    <t>041</t>
  </si>
  <si>
    <t>8</t>
  </si>
  <si>
    <t>Calle 93 No. 72-20 Edificio Pontenovo Telefono 35026619423 email: diaznorefabian@gmail.com</t>
  </si>
  <si>
    <t>011</t>
  </si>
  <si>
    <t>043</t>
  </si>
  <si>
    <t>DIANA PATRICIA CRIZON DIAZ</t>
  </si>
  <si>
    <t>DIANA LULU RUIZ CORTES</t>
  </si>
  <si>
    <t>AIDA PAOLA ROJAS RAMIREZ</t>
  </si>
  <si>
    <t>ALVARO ANDRES LUQUE ACEVEDO</t>
  </si>
  <si>
    <t>RAQUEL REBECA ERASO BRAVO</t>
  </si>
  <si>
    <t>Prestar los servicios profesionales de apoyo y proyectos de las diferentes sedes asistenciales institucionales a la Subdirección Técnico-Científica en la gestión del sistema de garantía de calidad</t>
  </si>
  <si>
    <t>078</t>
  </si>
  <si>
    <t>KAREN VIVIANA CUBILLOS  TORRES</t>
  </si>
  <si>
    <t xml:space="preserve">Prestar los servicios médicos asistenciales especializados en Dermatología, y participar en actividades académicas en las instalaciones de la Empresa Social del Estado Centro Dermatológico Federico Lleras Acosta, cuando sea convocado (a).  </t>
  </si>
  <si>
    <t>069</t>
  </si>
  <si>
    <t xml:space="preserve">PENDIENTE </t>
  </si>
  <si>
    <t xml:space="preserve">ROSA OLINDA CALDERON PALACIOS </t>
  </si>
  <si>
    <t>A02020200800309-20</t>
  </si>
  <si>
    <t>NIT</t>
  </si>
  <si>
    <t>Sin limite de Cuantia</t>
  </si>
  <si>
    <t>A02020200900301-20</t>
  </si>
  <si>
    <t>PENDIIENTE</t>
  </si>
  <si>
    <t xml:space="preserve">C.P.Servicios Especializados </t>
  </si>
  <si>
    <t>A02020200800303-20</t>
  </si>
  <si>
    <t>A020202008003011</t>
  </si>
  <si>
    <t>A02020200800201-20</t>
  </si>
  <si>
    <t xml:space="preserve">FUNCIONAMEINTO </t>
  </si>
  <si>
    <t>BEATRIZ EUGENIA TORRES MARTINEZ</t>
  </si>
  <si>
    <t>066</t>
  </si>
  <si>
    <t>Claudia Patricia Acosta Mieles</t>
  </si>
  <si>
    <t>Profesional Universitario Química Farmacéutica</t>
  </si>
  <si>
    <t>Prestar los servicios técnicos en servicios farmacéuticos apoyando las actividades generales y especificas del proceso de farmacia realizando verificación de productos, recepción y facturación de los productos de acuerdo con la formula médica para atención oportuna</t>
  </si>
  <si>
    <t>LUIS ARTURO GAMBOA SUAREZ</t>
  </si>
  <si>
    <t>052</t>
  </si>
  <si>
    <t>049</t>
  </si>
  <si>
    <t>071</t>
  </si>
  <si>
    <t>076</t>
  </si>
  <si>
    <t>077</t>
  </si>
  <si>
    <t>088</t>
  </si>
  <si>
    <t>CLAUDIA MARCELA ARENAS SOTO</t>
  </si>
  <si>
    <t>Prestar servicios especializados en apoyo de la gestión de los asuntos jurídicos tanto internos como externos que le sean asignados según su idoneidad</t>
  </si>
  <si>
    <t>038</t>
  </si>
  <si>
    <t xml:space="preserve">SERGIO ANDRES REMOLINA GRANADOS </t>
  </si>
  <si>
    <t>Prestar los servicios técnicos en servicios farmacéuticos apoyando las actividades generales y especificas del proceso de farmacia, realizando verificación de productos y pedidos solicitados en la página web para su programación a domicilio</t>
  </si>
  <si>
    <t>5 MESES</t>
  </si>
  <si>
    <t>LADY VANESSA MELO GONZALEZ</t>
  </si>
  <si>
    <t xml:space="preserve">a. Un primer pago, correspondiente desde la fecha de inicio de ejecución del contrato hasta el día 20 del mes correspondiente. b. Mensualidades vencidas con corte los días 20 de cada mes. </t>
  </si>
  <si>
    <t>Calle 36 G Sur No. 1-53 Este Telefono 3124229635 email: melogonzalezl@gmail.com</t>
  </si>
  <si>
    <t>9 MESES</t>
  </si>
  <si>
    <t>ROARQUITECTOS EU</t>
  </si>
  <si>
    <t xml:space="preserve">Prestar el servicio de mantenimiento integral (predictivo, preventivo y correctivo) de los bienes inmuebles y muebles (enseres y mobiliario), aire acondicionado, ubicados en las instalaciones del Centro Dermatológico Federico Lleras Acosta E.S.E. </t>
  </si>
  <si>
    <t>A02020200800701-20</t>
  </si>
  <si>
    <t>Calle 129 No. 54-75 Int 4 Apto 301 Telefono : 2261504 email: roarquitectos@gmail.com</t>
  </si>
  <si>
    <t>Sin limite de cuantia</t>
  </si>
  <si>
    <t>Sin limite de Cuantìa</t>
  </si>
  <si>
    <t>EMPRESA DE SEGURIDAD Y VIGILANCIA SERVICONFOR LTDA</t>
  </si>
  <si>
    <t xml:space="preserve">El pago se realizará en mensualidades vencidas, previo informe de supervisiòn y entrega por parte del contratista del certificado de pago de aprotes parafiscales y factura respectiva del mes. </t>
  </si>
  <si>
    <t>50 SMLMV</t>
  </si>
  <si>
    <t>Prestar el servicio de vigilancia armada y seguridad privada; monitoreo de los bienes muebles e inmuebles que se encuentren en custodia de la ESE Centro Dermatológico “Federico Lleras Acosta</t>
  </si>
  <si>
    <t>a. Un primer pago, correspondiente desde la fecha de inicio de ejecución del contrato hasta el día 20 del mes correspondiente. b. Mensualidades vencidas con corte los días 20 de cada mes.</t>
  </si>
  <si>
    <t>COLPESIONES</t>
  </si>
  <si>
    <t>Carrera 17C No. 79-27 Torre 4 201 El Vergel Telefono 3103332308 email: harcas0@hotmail.com</t>
  </si>
  <si>
    <t>MEDIMAS EPS</t>
  </si>
  <si>
    <t>Prestar servicios profesionales de apoyo y acompañamiento a la Evaluación y seguimiento del Sistema de Control Interno Institucional en virtud del Plan de acción, apoyar a la Oficina de Control Interno en actividades propias de su gestión, de acuerdo con las normas vigentes y contribuir a la ejecución del Programa Anual de Auditoria Interna de la Gestión Independiente</t>
  </si>
  <si>
    <t>CAROLINA TORRES MORENO</t>
  </si>
  <si>
    <t>a. Un primer pago correspondiente desde la fecha de inicio de ejecución del contrato hasta el día 20 del mes correspondiente. 
b. Mensualidades vencidas con corte los días 20 de cada mes</t>
  </si>
  <si>
    <t>Jefe Oficina de Control Interno</t>
  </si>
  <si>
    <t>Carrera 26 No 44-88 Sur Telefono 912721038 email: carolinatm5@gmail.com</t>
  </si>
  <si>
    <t>ANGGIE TATIANA RODRIGUEZ CAMACHO</t>
  </si>
  <si>
    <t>Quimica Farmaceuticas</t>
  </si>
  <si>
    <t>a. Un primer pago correspondiente  desde la   fecha de inicio de ejecución del contrato hasta el día 20 del mes correspondiente. b.   Mensualidades vencidas con corte los días 20 de cada mes.</t>
  </si>
  <si>
    <t>Calle 35 Sur No. 10-30 Este Casa Los Alpes Teñefono: 3144350864 email: mayerlyariasarais@hotmail.co</t>
  </si>
  <si>
    <t>EPS FAMISANAR EPS</t>
  </si>
  <si>
    <t>PAOLA ANDREA MACIAS ARIAS</t>
  </si>
  <si>
    <t>MARIA CRISTINA RONDEROS ACEVEDO</t>
  </si>
  <si>
    <t>CARLOS MAURICIO RODRIGUEZ GALEANO</t>
  </si>
  <si>
    <t>MONICA PAOLA NOVOA CANDIA</t>
  </si>
  <si>
    <t>MONICA MARIA RAMIREZ ARDILA</t>
  </si>
  <si>
    <t xml:space="preserve">ELVER ALIRIO CAMACHO ANGEL </t>
  </si>
  <si>
    <t>Contratacion Directa</t>
  </si>
  <si>
    <t>Calle 98 No. 19A-79 Usaquen Telefono 3146158559 email: catalinaa64@hotmail.com</t>
  </si>
  <si>
    <t>INGRID MAYERLY ARIAS ARIAS</t>
  </si>
  <si>
    <t xml:space="preserve">SERVIESPECIALES S.A.S </t>
  </si>
  <si>
    <t>Prestar los servicios especializados de aseo limpieza y cafetería; mantenimiento de áreas y oficinas, zonas comunes, zonas verdes, zonas sociales, jardineria de todas las áreas, cafetería y cocinas incluyendo el  insumo de productos de aseo, propios para el desempeño de labores; y el lavado y desinfección de la ropa hospitalaria;  de las sedes de la E.S.E Centro Dermatológico “Federico Lleras Acosta”; según las especificaciones de contenido técnico descritas en los términos de referencia</t>
  </si>
  <si>
    <t xml:space="preserve">NA </t>
  </si>
  <si>
    <t>cll 83 N 95 D 04 302 BOCHICA 1; Telefono: 3138586888, Email: kvis.15@hotmail.com</t>
  </si>
  <si>
    <t>SURA</t>
  </si>
  <si>
    <t>cc</t>
  </si>
  <si>
    <t xml:space="preserve">COLPENSIONES </t>
  </si>
  <si>
    <t xml:space="preserve">SANITAS </t>
  </si>
  <si>
    <t xml:space="preserve">MISONAL </t>
  </si>
  <si>
    <t>Calle 23A Norte  # 4N -11; Telefono : 6448400; Email: cgil@serviasesorias.com.co</t>
  </si>
  <si>
    <t>ELDO MARIN MONTENEGRO BENAVIDES</t>
  </si>
  <si>
    <t>Avenida Caracas No. 1-05 Bloque 1 apto 3021 Telefono 3143830440 email: moningamb@yahoo.es</t>
  </si>
  <si>
    <t xml:space="preserve">a. Mensualidades vencidas con corte al día 20 de cada mes, s, afiliada al sistema automático de pagos - SAP. </t>
  </si>
  <si>
    <t>FUNCIOAMEINTO</t>
  </si>
  <si>
    <t>na</t>
  </si>
  <si>
    <t>FUNCIONAMENTO</t>
  </si>
  <si>
    <t xml:space="preserve">EPS SANITAS </t>
  </si>
  <si>
    <t>Calle 127 No. 9-45 apto. 203 Recodo del Country Telefono 3153510736 email: moniplastic@hotmail.com</t>
  </si>
  <si>
    <t>Prestar servicios técnicos para apoyar la realización de las actividades del Área de Informática, en lo que se refiere a la atención del soporte técnico informático a las diferentes sedes del Centro</t>
  </si>
  <si>
    <t>Cuantía inferior a 5 SMLMV</t>
  </si>
  <si>
    <t>Bibiana Chavarro Portillo</t>
  </si>
  <si>
    <t>Profesional Especializado, Responsable del Area de Contabilidad</t>
  </si>
  <si>
    <t>Milena Cadena Merchan</t>
  </si>
  <si>
    <t>JULIAN LARROTA ROJAS</t>
  </si>
  <si>
    <t>TRANSPORTE NUEVO RUMBO LTDA</t>
  </si>
  <si>
    <t>Prestar el servicio de transporte terrestre especial a la E.S.E. Centro Dermatológico “Federico Lleras Acosta”, para el desplazamiento del (la) Director (a) General en desarrollo de las funciones propias de su cargo para adelantar y desarrollar eficiente y eficazmente sus actividades</t>
  </si>
  <si>
    <t>Calle 53 No. 36A-88 Apartamento 102 Nicolas de Federman Telefono 3008224178 email: julian69_2501@hotmail.com</t>
  </si>
  <si>
    <t>FUNCIOAMIENTO</t>
  </si>
  <si>
    <t>Calle 79B No. 50-15 Teléfonos: 7430773 Fax: 7440589 email: comercial@serviconfor.com</t>
  </si>
  <si>
    <t>LAURA VARGAS MORA</t>
  </si>
  <si>
    <t>A02020200800502-20
A02020200800502-20</t>
  </si>
  <si>
    <t>Calle 181 No. 17B-40 C asa 2 Telefono 3208386418 email: lalavm17@gmail.com</t>
  </si>
  <si>
    <t>MARIA ALEJANDRA COCA TORRES</t>
  </si>
  <si>
    <t>Calle 46 No. 9-98 Telefono 3125128763 email: marialecococa@gmail.com</t>
  </si>
  <si>
    <t xml:space="preserve">Convocatoria Directa </t>
  </si>
  <si>
    <t>AURA CATHERINE RODRIGUEZ  ESTUPIÑAN</t>
  </si>
  <si>
    <t>SERGIO ANDRES AMAYA PEÑA</t>
  </si>
  <si>
    <t>Calle 152 No. 48-04 Apto. 112 Mazuren Telefono: 3158923122 email: sergio_amaya2003@hotmail.com</t>
  </si>
  <si>
    <t>EPS SANTIAS</t>
  </si>
  <si>
    <t>Profesional Especializada Coordinadora de Apoyo Diagnostico</t>
  </si>
  <si>
    <t>JOHANA MARCELA BRAVO HERNANDEZ</t>
  </si>
  <si>
    <t>Calle 84 Sur No. 9-22 Telefono 3057731183/ 3483419 email. Jmarcelabravo@gmail.com</t>
  </si>
  <si>
    <t xml:space="preserve">Prestar servicios médicos asistenciales especializados en Cirugía Plástica Reconstructiva y Estética y participar en actividades académicas en las instalaciones de la Empresa Social del Estado Centro Dermatológico Federico Lleras Acosta, cuando sea convocado (a). </t>
  </si>
  <si>
    <t>ANDRES FELIPE VARGAS MURGAS</t>
  </si>
  <si>
    <t xml:space="preserve">Prestar los servicios técnicos para apoyar las actividades del área de contabilidad de la ESE Centro Dermatológico Federico Lleras Acosta. </t>
  </si>
  <si>
    <t>Calle 26 Sur No. 10B-23 email: andresvargas718@gmail.com Telefono 3007008045</t>
  </si>
  <si>
    <t>ALIANSALUD EPS</t>
  </si>
  <si>
    <t xml:space="preserve">DENNIS NAGIVE TIBADUIZA OCHOA </t>
  </si>
  <si>
    <t>Calle 28 Sur No. 8 a 11 Este Telefono 3638118 email: denati712@gmail.com</t>
  </si>
  <si>
    <t>Profesional Especiallizado responsable del Area de Calidad</t>
  </si>
  <si>
    <t>Claudia Lucia Colorado Salamanca</t>
  </si>
  <si>
    <t>Carerra 44 No.22A- 17 Piso Telefono 3680334 email: coordinacion@tnrumbo.com; comercializadora@tnrumbo.com</t>
  </si>
  <si>
    <t>001-2022</t>
  </si>
  <si>
    <t>002-2022</t>
  </si>
  <si>
    <t>003-2022</t>
  </si>
  <si>
    <t>004-2022</t>
  </si>
  <si>
    <t>005-2022</t>
  </si>
  <si>
    <t>006-2022</t>
  </si>
  <si>
    <t>007-2022</t>
  </si>
  <si>
    <t>008-2022</t>
  </si>
  <si>
    <t>009-2022</t>
  </si>
  <si>
    <t>010-2022</t>
  </si>
  <si>
    <t>012-2022</t>
  </si>
  <si>
    <t>013-2022</t>
  </si>
  <si>
    <t>014-2022</t>
  </si>
  <si>
    <t>015-2022</t>
  </si>
  <si>
    <t>016-2022</t>
  </si>
  <si>
    <t>017-2022</t>
  </si>
  <si>
    <t>018-2022</t>
  </si>
  <si>
    <t>019-2022</t>
  </si>
  <si>
    <t>020-2022</t>
  </si>
  <si>
    <t xml:space="preserve">12 DIAS </t>
  </si>
  <si>
    <t>A02020200800503-20</t>
  </si>
  <si>
    <t xml:space="preserve">A partir de la fecha de suscripcion del acta de inicio y hasta el dia 30 de junio de 2022. </t>
  </si>
  <si>
    <t>A02020200800502-20</t>
  </si>
  <si>
    <t xml:space="preserve">LIDA JASBLEIDY ROMERO GARCIA </t>
  </si>
  <si>
    <t>Subdirector (a) Técnico Cientifica (e)
Medico Especialista, Coordinadora Medica
Jefe Oficina de Docencia e Investigacion</t>
  </si>
  <si>
    <t>021-2022</t>
  </si>
  <si>
    <t>022-2022</t>
  </si>
  <si>
    <t>Prestar los servicios de apoyo a la gestión de la Subdirección Administrativa y Financiera en el área de cajas de las sedes de la entidad en el horario de funcionamiento establecido por la Empresa Social del Estado Centro Dermatológico “Federico Lleras Acosta</t>
  </si>
  <si>
    <t>006</t>
  </si>
  <si>
    <t xml:space="preserve">Prestar los servicios técnicos de apoyo a la gestión en el área de Cajas de la Subdirección Administrativa y Financiera en las diferentes sedes de la E.S.E. Centro Dermatológico Federico Lleras Acosta. </t>
  </si>
  <si>
    <t>017</t>
  </si>
  <si>
    <t>13 DIAS</t>
  </si>
  <si>
    <t xml:space="preserve">Prestar los servicios profesionales de apoyo a la gestión del área Ambiental como ingeniero ambiental en la E.S.E Centro Dermatológico “Federico Lleras Acosta”. </t>
  </si>
  <si>
    <t>026</t>
  </si>
  <si>
    <t xml:space="preserve">Prestar los servicios médicos asistenciales en consulta externa y/o procedimientos en la especialidad de Dermatología, y participar en actividades académicas en las instalaciones de la Empresa Social del Estado Centro Dermatológico Federico Lleras Acosta, cuando sea convocado (a). </t>
  </si>
  <si>
    <t>Prestar los servicios médicos asistenciales en consulta externa y/o procedimientos en la especialidad de Dermatología, y participar en actividades académicas en las instalaciones de la Empresa Social del Estado Centro Dermatológico Federico Lleras Acosta, cuando sea convocado (a).</t>
  </si>
  <si>
    <t>Prestar los servicios profesionales como Ingeniero Biomédico para la E.S.E. Centro Dermatológico “Federico Lleras Acosta”</t>
  </si>
  <si>
    <t>047</t>
  </si>
  <si>
    <t>Prestar los servicios como técnico de almacén, con el fin de apoyar las actividades correspondientes a la recepción técnica, organización, alistamiento y despacho de estos, toma de temperaturas y humedad en las diferentes bodegas de almacenamiento institucional, así como lo referente a la realización de inventarios y gestión documental del Área</t>
  </si>
  <si>
    <t>Prestar los servicios profesionales para apoyar la gestión de la Subdirección Administrativa y Financiera y sus diferentes áreas</t>
  </si>
  <si>
    <t>Prestar los servicios de apoyo técnico a la gestión del Área de Talento Humano de la ESE Centro Dermatológico “Federico Lleras Acosta”.</t>
  </si>
  <si>
    <t>050</t>
  </si>
  <si>
    <t>040</t>
  </si>
  <si>
    <t xml:space="preserve">Prestar los servicios técnicos de apoyo a la gestión en el área de cajas de  la Subdirección Administrativa y Financiera en las sedes de la Empresa Social del Estado Centro Dermatológico “Federico Lleras Acosta”. </t>
  </si>
  <si>
    <t>042</t>
  </si>
  <si>
    <t>Prestar los servicios técnicos de apoyo a la gestión en el área de cajas de la Subdirección Administrativa y Financiera en las sedes de la Empresa Social del Estado Centro Dermatológico Federico Lleras Acosta</t>
  </si>
  <si>
    <t>053</t>
  </si>
  <si>
    <t>073</t>
  </si>
  <si>
    <t xml:space="preserve">Prestar servicios de apoyo en la Subdirección Técnico-Científica en el área de consulta externa para la planeación diaria de agenda médica, revisión de cuentas médicas, seguimiento y control a contratos de los profesionales, en las instalaciones de la Empresa Social del Estado Centro Dermatológico Federico Lleras Acosta, cuando sea convocado (a).    </t>
  </si>
  <si>
    <t>067</t>
  </si>
  <si>
    <t xml:space="preserve">Prestar los servicios profesionales con el fin de apoyar y dar seguimiento en el área de Ambiente Físico y obras civiles de la E.S.E Centro Dermatológico “Federico Lleras Acosta”. </t>
  </si>
  <si>
    <t>048</t>
  </si>
  <si>
    <t>008</t>
  </si>
  <si>
    <t>010
092</t>
  </si>
  <si>
    <t>7/01/2022
25/01/2022</t>
  </si>
  <si>
    <t>13/01/2022
25/01/2022</t>
  </si>
  <si>
    <t>19.003.183
1.600,608</t>
  </si>
  <si>
    <t>011-2022</t>
  </si>
  <si>
    <t>041-2022</t>
  </si>
  <si>
    <t>042-2022</t>
  </si>
  <si>
    <t>070</t>
  </si>
  <si>
    <t>Carrera 114A No. 17F-17 Telefono 3045397597 email: angie-tatiana-2007@hotmail.com</t>
  </si>
  <si>
    <t>Carrea 109 No. 77C-40 Telefono: 3178233049 email: ro.calderon.8@hotmail.com</t>
  </si>
  <si>
    <t>043-2022</t>
  </si>
  <si>
    <t xml:space="preserve">Realizar la toma de muestras y la respecitva caracterización de agua residual para los parámetros fenoles y Demanda Química de Oxigeno en la sede Caracas Avenida 1 No. 13ª-61. </t>
  </si>
  <si>
    <t>Subdirectora Administrativa y Financiera</t>
  </si>
  <si>
    <t>Susana Valderrama Forero</t>
  </si>
  <si>
    <t>023-2022</t>
  </si>
  <si>
    <t>024-2022</t>
  </si>
  <si>
    <t>025-2022</t>
  </si>
  <si>
    <t>026-2022</t>
  </si>
  <si>
    <t>027-2022</t>
  </si>
  <si>
    <t>028-2022</t>
  </si>
  <si>
    <t>029-2022</t>
  </si>
  <si>
    <t>030-2022</t>
  </si>
  <si>
    <t>031-2022</t>
  </si>
  <si>
    <t>032-2022</t>
  </si>
  <si>
    <t>033-2022</t>
  </si>
  <si>
    <t>034-2022</t>
  </si>
  <si>
    <t>035-2022</t>
  </si>
  <si>
    <t>036-2022</t>
  </si>
  <si>
    <t>037-2022</t>
  </si>
  <si>
    <t>038-2022</t>
  </si>
  <si>
    <t>039-2022</t>
  </si>
  <si>
    <t>075</t>
  </si>
  <si>
    <t>Prestar el servicio de auxiliar de enfermería en el Area de Apoyo Diagnóstico- de la Subdirección Técnico-Científica en la atención al usuario, toma y preparación de las muestras y transcripción de resultados; en las diferentes sedes de la ESE Centro Dermatológico Federico Lleras Acosta</t>
  </si>
  <si>
    <t xml:space="preserve">Subdirectora Técnico Cientifica (e)
</t>
  </si>
  <si>
    <t>Alvaro Jose Tovar Cock</t>
  </si>
  <si>
    <t>Prestar los servicios profesionales especializados en la Asesoría de la Dirección General-Planeación que apoye en la consolidación, reporte y seguimiento de cada una de las políticas que integran las 7 dimensiones del Modelo Integrado de Planeación y seguimiento de los controles establecidos en los riesgos institucionales, para contribuir y cumplir los objetivos y metas institucionales de la E.S.E Centro Dermatológico Federico Lleras Acosta</t>
  </si>
  <si>
    <t>79.238.958
1.032.377.897
79.985.065</t>
  </si>
  <si>
    <t>Alvaro Jose Tovar Cock
Marcela Soler Tovar
Mauricio Alberto Angel Macias</t>
  </si>
  <si>
    <t>0
5
2</t>
  </si>
  <si>
    <t>058</t>
  </si>
  <si>
    <t>Prestar los servicios profesionales de jefe de Enfermería con el fin de realizar las actividades de carácter asistencial y administrativas inherentes al proceso de salud pública de la Subdirección Técnico-Científica.</t>
  </si>
  <si>
    <t>Medio Especialista Medio Tiempo
Salud Publica</t>
  </si>
  <si>
    <t>Danik  de los angeles Valera Antequera</t>
  </si>
  <si>
    <t>009</t>
  </si>
  <si>
    <t>Convocatoria Cerrada 001
sesion comité 18 de enero de 2022</t>
  </si>
  <si>
    <t>Convocatoria Cerrada 002
sesion comité 18 de enero de 2022</t>
  </si>
  <si>
    <t>A020202006006-20</t>
  </si>
  <si>
    <t>Convocatoria Cerrada 004
Sesion18 de enero de 2022</t>
  </si>
  <si>
    <t xml:space="preserve">Prestación de servicios de orientación e información en pre y post consulta a los usuarios del Centro Dermatológico “Federico Lleras Acosta”, en los módulos de atención interno y externo del SIAU, salas de espera y educación al paciente en pasillos, apoyar la gestión de respuestas a PQRS y solicitudes realizadas a la oficina de SIAU. </t>
  </si>
  <si>
    <t>Ximena Villabona Mediina</t>
  </si>
  <si>
    <t>Prestar los servicios de orientación e información en pre y post consulta a los usuarios del Centro Dermatológico “Federico Lleras Acosta”, en los módulos de atención interno y externo del SIAU, salas de espera y educación al paciente en pasillos</t>
  </si>
  <si>
    <t>081</t>
  </si>
  <si>
    <t xml:space="preserve">Prestar los servicios médicos asistenciales en consulta externa y/o procedimientos en la especialidad de Dermatología, y participar en actividades académicas en las instalaciones de la Empresa Social del Estado Centro Dermatológico Federico Lleras Acosta, cuando sea convocado </t>
  </si>
  <si>
    <t>Por el mantenimiento preventivo programado se pagará mensualmente DIECISIETE MILLONES QUINIENTOS MIL PESOS MCTE ($17.500.000) Incluyendo el IVA, de conformidad con los soportes de las actividades realizadas en los formatos indicados por el CENTRO. 
2. El mantenimiento correctivo se pagará de conformidad con los valores y actividades de la lista contenida en la propuesta del contratista, según las ordenes de trabajos dados a través del supervisor mediante correo electrónico u orden directa, previa autorización de la Dirección General</t>
  </si>
  <si>
    <t>Convocatoria Cerrada 001 de 2022
sesiono el dia 18 de enero de 2022</t>
  </si>
  <si>
    <t>054</t>
  </si>
  <si>
    <t>044-2022</t>
  </si>
  <si>
    <t>HAROLD YAMID CASTAÑEDA CORTES</t>
  </si>
  <si>
    <t xml:space="preserve">8 MESES </t>
  </si>
  <si>
    <t>CT</t>
  </si>
  <si>
    <t>045-2022</t>
  </si>
  <si>
    <t>046-2022</t>
  </si>
  <si>
    <t>047-2022</t>
  </si>
  <si>
    <t>048-2022</t>
  </si>
  <si>
    <t>049-2022</t>
  </si>
  <si>
    <t>050-2022</t>
  </si>
  <si>
    <t>051-2022</t>
  </si>
  <si>
    <t>052-2022</t>
  </si>
  <si>
    <t>053-2022</t>
  </si>
  <si>
    <t>054-2022</t>
  </si>
  <si>
    <t>055-2022</t>
  </si>
  <si>
    <t>056-2022</t>
  </si>
  <si>
    <t>057-2022</t>
  </si>
  <si>
    <t>058-2022</t>
  </si>
  <si>
    <t xml:space="preserve">4 MESES </t>
  </si>
  <si>
    <t>Calle 147 # 12 - 52 Apto 120 - Torre 1
Cel. 3216398910
ncorreavelez@gmail.com</t>
  </si>
  <si>
    <t>Sanitas</t>
  </si>
  <si>
    <t>Colpensiones</t>
  </si>
  <si>
    <t>5</t>
  </si>
  <si>
    <t>063</t>
  </si>
  <si>
    <t>ADRIANIS LINEYS ESCUDERO OCHOA</t>
  </si>
  <si>
    <t xml:space="preserve">Prestar los servicios profesionales como químico farmacéutico para apoyar el adecuado funcionamiento del servicio farmacéutico y dar atención oportuna a los usuarios en el área de farmacia de la E.S.E Centro Dermatológico “Federico Lleras Acosta. </t>
  </si>
  <si>
    <t>Profesional Universitario, Quimica Farmaceutica</t>
  </si>
  <si>
    <t>068</t>
  </si>
  <si>
    <t>Prestar servicios médicos asistenciales especializados en Dermatología General y Dermato-Pediatría, y participar en actividades académicas en las instalaciones de la Empresa Social del Estado Centro Dermatológico Federico Lleras Acosta, cuando sea convocado</t>
  </si>
  <si>
    <r>
      <t xml:space="preserve">Subdirectora Técnico Cientifica (e)
Medico Especialista, Coordinadora Medica
</t>
    </r>
    <r>
      <rPr>
        <sz val="6"/>
        <rFont val="Arial"/>
        <family val="2"/>
      </rPr>
      <t>(C.I. 46313 15 de junio /21)</t>
    </r>
    <r>
      <rPr>
        <sz val="8"/>
        <rFont val="Arial"/>
        <family val="2"/>
      </rPr>
      <t xml:space="preserve">
Jefe Oficina de Docencia e Investigacion</t>
    </r>
  </si>
  <si>
    <t>064</t>
  </si>
  <si>
    <t>a. Un primer pago, correspondiente desde la fecha de inicio de ejecución del contrato hasta el día 20 del mes correspondiente, previa presentación de la cuenta de cobro y/o factura e informe de supervisión y certificación de cumplimiento con los anexos referidos al pago a los sistemas de seguridad social a los que se encuentra obligada (o) a cotizar. b. Mensualidades vencidas con corte los días 20 de cada mes, previa presentación de la cuenta de cobro y/o factura e informe de supervisión y certificación de cumplimiento expedido por el (los) supervisor (es), el cual deberá acompañarse por los soportes antes referidos en el literal a). PARAGRAFO: EL CENTRO cancelará la prestación de los servicios a la CONTRATISTA, para lo cual tendrá en cuenta el número de pacientes atendidos por hora en consulta, y por evento se tendrá en cuenta el número y tipo de procedimientos, según tarifas establecidas por la Directora General. La asistencia a Ateneo será reconocida sí cumple con 20 horas asistenciales semanales.</t>
  </si>
  <si>
    <t>059-2022</t>
  </si>
  <si>
    <t>060-2022</t>
  </si>
  <si>
    <t>061-2022</t>
  </si>
  <si>
    <t>Carrera 68C  NO.23-31 Bloque 8 Apto. 502 Altagracia Ciudad Salitre Telefono: 3508908062 email: pmdermatologia@gmail.com</t>
  </si>
  <si>
    <t xml:space="preserve">Ocho (8) meses </t>
  </si>
  <si>
    <t>117</t>
  </si>
  <si>
    <t>ERIKA HANSLADY ULLOA CEPEDA</t>
  </si>
  <si>
    <t>Carrera 112b No. 20B-11 Apartamento Palestina Telefono 3187489895 email: hanslady_2011@hotmail.com</t>
  </si>
  <si>
    <t xml:space="preserve">CRUZ BLANCA </t>
  </si>
  <si>
    <t>Prestar los servicios técnicos de apoyo a la gestión en el área de cajas de la Subdirección Administrativa y Financiera en las sedes de la Empresa Social del Estado Centro Dermatológico Federico Lleras Acosta”.</t>
  </si>
  <si>
    <t>CUATRO (4) MESES Y VEINTICUATRO (24) DÍAS</t>
  </si>
  <si>
    <t>130</t>
  </si>
  <si>
    <t>C.P.Servicios Profesionales</t>
  </si>
  <si>
    <t>LEONARDO PULIDO PRIETO</t>
  </si>
  <si>
    <t>FUNCIONAMIENETO</t>
  </si>
  <si>
    <t>ALIANSALUD</t>
  </si>
  <si>
    <t>Prestar servicios médicos especializados de consulta externa supervisada en Dermatología Quirúrgica y Oncológica, así como participar en la Junta de decisiones Dermatológicas, y apoyar la parte editorial del libro de Cáncer como producto Técnico Científico del Centro.</t>
  </si>
  <si>
    <t>093</t>
  </si>
  <si>
    <t>GINA ANTONIA OROZCO OROZCO</t>
  </si>
  <si>
    <t>SALUD TOTAL</t>
  </si>
  <si>
    <t>Carrera 87A No. 6A-15 Telefono 3118121508 email: ginaantonia34@gmail.com</t>
  </si>
  <si>
    <t>Prestar los servicios de apoyo a la gestión de la Subdirección Administrativa y Financiera en temas de Gestión Documental del Centro Dermatológico “Federico Lleras Acosta”</t>
  </si>
  <si>
    <t>114</t>
  </si>
  <si>
    <t>Profesional Especializado, responsable del Area de Tesoreria</t>
  </si>
  <si>
    <t>Rosa Julia Gutierrez Ortega</t>
  </si>
  <si>
    <t xml:space="preserve">ocho (8) meses </t>
  </si>
  <si>
    <t>095</t>
  </si>
  <si>
    <t>SANDY JOHANA ALDANA PULIDO</t>
  </si>
  <si>
    <t>a. Un primer pago, desde la fecha de inicio hasta el día 20 del mes correspondiente. 
Mensualidades vencidas con corte los días 20 de cada mes.</t>
  </si>
  <si>
    <t>Carrera 69 D No. 3-80 Sur Telefono 3118571453 email: sandyaldana87@gmail.com</t>
  </si>
  <si>
    <t>Prestar los servicios asistenciales como técnico en servicios farmacéuticos en el área de farmacia de la E.S.E Centro Dermatológico “Federico Lleras Acosta.</t>
  </si>
  <si>
    <t>072</t>
  </si>
  <si>
    <t xml:space="preserve">ADRIANA MILENA MORA GARCIA </t>
  </si>
  <si>
    <t>Profesional Especializada Coordinadora de Grupo de Enfermeria</t>
  </si>
  <si>
    <t>Gladys Magdalena Diaz Forero</t>
  </si>
  <si>
    <t>CLL 9 A SUR # 1 - 56 ESTE ; Telefono:  3058136579 ; email : adriana.mi.le@hotmail.com</t>
  </si>
  <si>
    <t xml:space="preserve">Prestar los servicios de apoyo como Auxiliar de Enfermería, en las dos sedes; en la toma de signos vitales a pacientes de consulta externa y apoyar demás actividades que le sean encomendadas en esta área.   </t>
  </si>
  <si>
    <t>046</t>
  </si>
  <si>
    <t>DIANA CATALINA PEÑA GARCIA</t>
  </si>
  <si>
    <t>Prestar los servicios de apoyo como Instrumentadora Quirúrgica en salas de cirugía, y central de esterilización, para su correcto funcionamiento, y apoyar demás actividades que le sean encomendadas en esta área.</t>
  </si>
  <si>
    <t>044</t>
  </si>
  <si>
    <t xml:space="preserve">Pagos mensuales, correspondientes desde la fecha de inicio de ejecución del contrato hasta el día 20 del mes correspondiente, previa presentación de la cuenta de cobro y/o factura e informe de supervisión y cumplimiento con los anexos referidos que soporten el pago a los sistemas de seguridad social a los que se encuentra obligada a cotizar. b. Mensualidades vencidas con corte los días 20 de cada mes, previa presentación de la cuenta de cobro y/o factura e informe de supervisión y cumplimiento el cual deberá acompañarse por los soportes antes referidos. PARAGRAFO: EL CENTRO cancelara las prestaciones de los servicios al CONTRATISTA en mensualidades de $ 1.000.000.oo más un 25% de las tarifas contenidas en el manual tarifario ACITEQ (Asociación colombiana de instrumentadores quirúrgicos profesionales) de los procedimientos realizados a los pacientes efectivamente atendidos por la Instrumentadora en Salas de Cirugía. </t>
  </si>
  <si>
    <t xml:space="preserve">C.P.Servicios </t>
  </si>
  <si>
    <t>CINDY TATIANA MONROY ROJAS</t>
  </si>
  <si>
    <t>CAPITAL SALUD</t>
  </si>
  <si>
    <t xml:space="preserve">PORVENIR </t>
  </si>
  <si>
    <t>Prestar los servicios de apoyo como Auxiliar de Enfermería, en las dos sedes; en la toma de signos vitales a pacientes de consulta externa y apoyar demás actividades que le sean encomendadas en esta área.</t>
  </si>
  <si>
    <t>045</t>
  </si>
  <si>
    <t>NICOLAS ALONSO CHISCO FONTECHA</t>
  </si>
  <si>
    <t>Diagonal 51C Sur No. 55-06 Casa venecia Telefono 8170773  email: chisconicoals@gmail.com</t>
  </si>
  <si>
    <t>Prestar los servicios de apoyo técnico a la gestión de la Subdirección Administrativa y Financiera de la E.S.E. Centro Dermatológico “Federico Lleras Acosta” en cada una de sus áreas.</t>
  </si>
  <si>
    <t>Cuatro (4) meses y veintiocho (28) días</t>
  </si>
  <si>
    <t>112</t>
  </si>
  <si>
    <t>062-2022</t>
  </si>
  <si>
    <t>CARMEN ROSA ACOSTA MORA</t>
  </si>
  <si>
    <t>Jefe Oficina de Docencia e Investigacion</t>
  </si>
  <si>
    <t>Mauricio Alberto Angel Macias</t>
  </si>
  <si>
    <t>Prestar los servicios profesionales en biología para la realización del proyecto “Determinación de polimorfismos genéticos asociados con susceptibilidad para enfermedad de Hansen en población del Departamento de Norte de Santander”-1DIS02-2Ñ</t>
  </si>
  <si>
    <t xml:space="preserve">cinco (05) meses </t>
  </si>
  <si>
    <t>115</t>
  </si>
  <si>
    <t>a. Un primer pago, correspondiente desde la fecha de inicio de ejecución del contrato hasta el día 20 del mes correspondiente, previa presentación de la cuenta de cobro y/o factura e informe de supervisión y cumplimiento con los anexos referidos al pago a los sistemas de seguridad social a los que se encuentra obligada (o) a cotizar. b. Mensualidades vencidas con corte los días 20 de cada mes, previa presentación de la cuenta de cobro y/o factura e  informe de supervisión y cumplimiento expedido por la supervisora, el cual deberá acompañarse por los soportes antes referidos en el literal a).</t>
  </si>
  <si>
    <t>Calle 131 No. 9A-16 Apro 304 Telefono 7572077 / 3002048459 email: aidapaorojas@yahoo.com</t>
  </si>
  <si>
    <t>Prestar los servicios médicos asistenciales en consulta externa y/o procedimientos especializados en Dermatología y cirugía dermatológica, apoyar la implementación de la clínica de dermatológica estética y cosmiatría y participar en actividades académicas en las instalaciones de la Empresa Social del Estado Centro Dermatológico Federico Lleras Acosta, cuando sea convocado (a).</t>
  </si>
  <si>
    <t>08 MESES</t>
  </si>
  <si>
    <t>120</t>
  </si>
  <si>
    <t>063-2022</t>
  </si>
  <si>
    <t>Calle 91 No. 19C- 62 Telefono 6171958 elular 3002048459 email: andluque@yahoo.com</t>
  </si>
  <si>
    <t xml:space="preserve">Prestar los servicios médicos asistenciales en consulta externa y/o procedimientos especializados en Dermatología y cirugía dermatológica, apoyar la implementación de la clínica de dermatológica estética y cosmiatría y participar en actividades académicas en las instalaciones de la Empresa Social del Estado Centro Dermatológico Federico Lleras Acosta, cuando sea convocado (a).   </t>
  </si>
  <si>
    <t>119</t>
  </si>
  <si>
    <t>15 DIAS</t>
  </si>
  <si>
    <t>064-2022</t>
  </si>
  <si>
    <t xml:space="preserve">virtual </t>
  </si>
  <si>
    <t>074</t>
  </si>
  <si>
    <t xml:space="preserve">Prestar los servicios médicos asistenciales en la especialidad de Infectología para la emisión de conceptos de forma virtual para la Empresa Social del Estado Centro Dermatológico Federico Lleras Acosta. </t>
  </si>
  <si>
    <t>065-2022</t>
  </si>
  <si>
    <t>066-2022</t>
  </si>
  <si>
    <t>MARIA CONSUELO CORTES ECHEVERRI</t>
  </si>
  <si>
    <t>Prestar el servicio de Centro de Contacto con tecnologías de la información y la comunicación a la Empresa Social del Estado “Centro Dermatológico Federico Lleras Acosta”, para la atención de llamadas y contactos multicanal, asignación de citas de dermatología, información y venta de medicamentos y dermacosméticos; realización de procesos de promoción, retención y fidelización de los usuarios de servicios de la institución, apoyando la medición de satisfacción del mismo, por medio de encuestas y sistemas de aseguramiento de la calidad del servicio</t>
  </si>
  <si>
    <t>A020202008003011-20</t>
  </si>
  <si>
    <t>067-2022</t>
  </si>
  <si>
    <t>MARIA ALEJANDRA LIZARAZO ROZO</t>
  </si>
  <si>
    <t xml:space="preserve">Prestar los servicios como apoyo administrativo para atender, recepcionar, radicar, direccionar y efectuar el seguimiento y el control de las solicitudes que llegan a la Ventanilla Única de Correspondencia del Centro ya sea interna o externa, dejando el respectivo registro en los consecutivos de comunicaciones oficiales enviadas y recibidas en el Sistema de Información establecido por la Entidad, dando cumplimiento a la normatividad vigente sobre la materia. </t>
  </si>
  <si>
    <t xml:space="preserve">Técnico Administrativo 3124 - 16, responsable de Gestión Documental </t>
  </si>
  <si>
    <t>135</t>
  </si>
  <si>
    <t xml:space="preserve">a. Un primer pago, correspondiente desde la fecha de inicio de ejecución del contrato hasta el día 20 del mes correspondiente. b. Mensualidades vencidas con corte los días 20 de cada mes. PARAGRAFO: Los pagos están sujetos a la presentación de la cuenta de cobro y del formato PA-CDJ-FO-011 Informe de supervisión y certificación de cumplimiento de contrato u orden, con los anexos referidos al pago a los sistemas de seguridad social a los que se encuentra obligado (a) a cotizar. </t>
  </si>
  <si>
    <t>Calle 86 A # 49 C - 24
3175448455
cortesconsuelo@hotmail.com</t>
  </si>
  <si>
    <t>SANITAS</t>
  </si>
  <si>
    <t>COLPENSIONES (PENSIONADA)</t>
  </si>
  <si>
    <t xml:space="preserve">Prestar los servicios de orientación e información de manera personalizada en pre y post consulta a los usuarios del Centro Dermatológico “Federico Lleras Acosta”, en los módulos de atención interno y externo del SIAU, salas de espera y educación al paciente en pasillos. </t>
  </si>
  <si>
    <t>tres (3) meses</t>
  </si>
  <si>
    <t>121</t>
  </si>
  <si>
    <t>Luisa Liliana Cartagena</t>
  </si>
  <si>
    <r>
      <t xml:space="preserve">COLEGIO JOSE JOAQUIN CASTRO MARTINEZ
</t>
    </r>
    <r>
      <rPr>
        <sz val="7"/>
        <rFont val="Arial"/>
        <family val="2"/>
      </rPr>
      <t>Bachiller Académico (24/11/2016)</t>
    </r>
    <r>
      <rPr>
        <b/>
        <sz val="7"/>
        <rFont val="Arial"/>
        <family val="2"/>
      </rPr>
      <t xml:space="preserve">
SENA
</t>
    </r>
    <r>
      <rPr>
        <sz val="7"/>
        <rFont val="Arial"/>
        <family val="2"/>
      </rPr>
      <t>Tecnólogo en Gestión del Talento Humano (21/08/2019)</t>
    </r>
  </si>
  <si>
    <t>HECTOR CAMILO PEREZ CELY</t>
  </si>
  <si>
    <t xml:space="preserve">Prestar los servicios médicos asistenciales especializados en Dermatología, en el área de biopsias, procedimientos y cirugía Dermatológica- Oncológica y participar en actividades académicas en las instalaciones de la Empresa Social del Estado Centro Dermatológico Federico Lleras Acosta, cuando sea convocado (a). </t>
  </si>
  <si>
    <t>3 MESES</t>
  </si>
  <si>
    <t>Carrera 32 No. 28-08  1402 Acevedo Tejada, Telefono 3166208456 email: hcperez@unal.edu.co</t>
  </si>
  <si>
    <t>INVERVSION</t>
  </si>
  <si>
    <t>140</t>
  </si>
  <si>
    <t xml:space="preserve">a. Un primer pago, correspondiente desde la fecha de inicio de ejecución del contrato hasta el día 20 del mes correspondiente. b. Mensualidades vencidas con corte los días 20 de cada mes. PARAGRAFO PRIMERO: EL CENTRO cancelará la prestación de los servicios al CONTRATISTA, para lo cual tendrá en cuenta el número de pacientes atendidos por hora en consulta, y por evento se tendrá en cuenta el número y tipo de procedimientos, según tarifas establecidas por el Director General. La asistencia a Ateneo será reconocida sí cumple con 20 horas asistenciales semanales. PARAGRAFO SEGUNDO: Los pagos están sujetos a la presentación de la cuenta de cobro y del formato PA-CDJ-FO-011 Informe de supervisión y certificación de cumplimiento de contrato u orden, con los anexos referidos al pago a los sistemas de seguridad social a los que se encuentra obligado (a) a cotizar). </t>
  </si>
  <si>
    <t>a. Un primer pago, correspondiente desde la fecha de inicio de ejecución del contrato hasta el día 20 del mes correspondiente. b. Mensualidades vencidas con corte los días 20 de cada mes. PARAGRAFO PRIMERO: EL CENTRO cancelará la prestación de los servicios al CONTRATISTA, para lo cual tendrá en cuenta el número de pacientes atendidos por hora en consulta, y por evento se tendrá en cuenta el número y tipo de procedimientos, según tarifas establecidas por el Director General. La asistencia a Ateneo será reconocida sí cumple con 20 horas asistenciales semanales. PARAGRAFO SEGUNDO: Los pagos están sujetos a la presentación de la cuenta de cobro y del formato PA-CDJ-FO-011 Informe de supervisión y certificación de cumplimiento de contrato u orden, con los anexos referidos al pago a los sistemas de seguridad social a los que se encuentra obligado (a) a cotizar).</t>
  </si>
  <si>
    <t>068-2022</t>
  </si>
  <si>
    <t>1</t>
  </si>
  <si>
    <t>Prestar servicios médicos asistenciales especializados en Dermatología, atender la Demanda de pacientes en el servicio de Fotobiología y participar en actividades académicas en las instalaciones de la Empresa Social del Estado Centro Dermatológico Federico Lleras Acosta, cuando sea convocado (a)</t>
  </si>
  <si>
    <t>Carrera 1 Este 70A-70 Apto. 401 Telefono 4646924 email : marvalbuena @yahoo.com</t>
  </si>
  <si>
    <t>ALLIANSALUD</t>
  </si>
  <si>
    <t>134</t>
  </si>
  <si>
    <t>069-2022</t>
  </si>
  <si>
    <t>070-2022</t>
  </si>
  <si>
    <t>071-2022</t>
  </si>
  <si>
    <t>072-2022</t>
  </si>
  <si>
    <t>AURA IDALID BELTRAN JIMENEZ</t>
  </si>
  <si>
    <t>Profesional Universitario responsable del Area de Informatica</t>
  </si>
  <si>
    <t>Juan Carlos Vasquez Ramirez</t>
  </si>
  <si>
    <t>Carrera 20 No.54-37 Telefono 3153323956 email: idalidbj@gmail.com</t>
  </si>
  <si>
    <t>2</t>
  </si>
  <si>
    <t>Diagonal 55 No. 4-14 casa chapinero telefono 3157345276 email: dianadelacruzz@hotmail.com</t>
  </si>
  <si>
    <t>Prestar los servicios médicos asistenciales en consulta externa en la especialidad de Anestesiología, incluyendo valoración preanestésica, asistencia al paciente en el quirófano y atención al paciente en Sala de recuperación de las Sedes del Centro Dermatológico, y participar en actividades académicas en las instalaciones de la Empresa Social del Estado Centro Dermatológico Federico Lleras Acosta, cuando sea convocada.</t>
  </si>
  <si>
    <t>10 MESES</t>
  </si>
  <si>
    <t>Prestar los servicios profesionales en ingeniería de sistemas, para apoyar la gestión, administración, diagnóstico y estandarización de los módulos de Dinámica gerencial; así como fortalecer los análisis, brindar soporte del software DGH y el diseño de reportes mitigando riesgos que puedan presentarse en la toma de decisiones de la Entidad.</t>
  </si>
  <si>
    <t>138</t>
  </si>
  <si>
    <t>139</t>
  </si>
  <si>
    <t xml:space="preserve">Prestar los servicios médicos asistenciales en consulta externa y/o procedimientos en la especialidad de Dermatología y de la clínica dermatológica de estética y cosmiatría; participar en actividades académicas en las instalaciones de la Empresa Social del Estado Centro Dermatológico Federico Lleras Acosta, cuando sea convocado (a).  </t>
  </si>
  <si>
    <t>073-2022</t>
  </si>
  <si>
    <t>Servicio de diagnóstico de funcionamiento de la cámara medicam 1000 serie MC10000683 del equipo ATBM Fotofinder de uso asistencial de consulta externa, en la casa matriz Fotofinder Alemania.</t>
  </si>
  <si>
    <t>DILASER S.A.</t>
  </si>
  <si>
    <t>Nit</t>
  </si>
  <si>
    <t>2 MESES</t>
  </si>
  <si>
    <t>147</t>
  </si>
  <si>
    <t>cancelará en un pago total al finalizar el servicio, previa presentación de factura e informe de supervisión y certificación de cumplimiento para pagar a treinta (30) días, anexando certificado del pago a los sistemas de seguridad social a los que se encuentra obligada a cotizar.</t>
  </si>
  <si>
    <t>Cra. 13 No. 98- 70 Oficina 403 Bogotá
                              coor.biomedica@meditech.com  Teléfono: 8903435 EXT 105</t>
  </si>
  <si>
    <t>074-2022</t>
  </si>
  <si>
    <t>BIOINGENIERIA SOLUCIONES SAS</t>
  </si>
  <si>
    <t>A020202008007011-20</t>
  </si>
  <si>
    <t xml:space="preserve">Calle 25D NO. 84B-55 p. 2 Telefono 3350638 </t>
  </si>
  <si>
    <t>PENIDIENTE</t>
  </si>
  <si>
    <t xml:space="preserve">Prestar el servicio de mantenimiento preventivo, correctivo para los equipos biomédicos y de refrigeración del Centro Dermatológico Federico Lleras Acosta E.S.E. </t>
  </si>
  <si>
    <t>076-2022</t>
  </si>
  <si>
    <t>154</t>
  </si>
  <si>
    <t>152</t>
  </si>
  <si>
    <t>151</t>
  </si>
  <si>
    <t>150</t>
  </si>
  <si>
    <t>078-2022</t>
  </si>
  <si>
    <t>077-2022</t>
  </si>
  <si>
    <t>079-2022</t>
  </si>
  <si>
    <t>JOSE GERZAIN RODRIGUEZ TORO</t>
  </si>
  <si>
    <t>Carrera 56B No. 127-67 Telefono: 3156482036 email: gerzainrodriguez@gmail.com</t>
  </si>
  <si>
    <t>SISTEMA PROPIO DE SEGURIDAD SOCIAL UNIVERSIDAD NACIONAL DE COLOMBIA</t>
  </si>
  <si>
    <t xml:space="preserve">FONDO PENSONAL UNIVERSIDAD NACIONAL DE COLOMBIA </t>
  </si>
  <si>
    <t>PENDINTE</t>
  </si>
  <si>
    <t>Prestar sus servicios como Profesional de Medicina en Apoyo a la Oficina de Docencia e Investigación en los programas de enfermedades tropicales y cutáneas en las instalaciones de la Empresa Social del Estado Centro Dermatológico Federico Lleras Acosta, cuando sea convocado, y apoyar la edición del libro de Cáncer como producto Técnico Científico del Centro</t>
  </si>
  <si>
    <t>116</t>
  </si>
  <si>
    <t>JORGE YAMID CORREA ADARME</t>
  </si>
  <si>
    <t>Carrera 56 No. 167A-25 Interior 1 502 Telefono 3105624101 email: tatola8@gmail.com</t>
  </si>
  <si>
    <t xml:space="preserve">Prestación de servicios como Auxiliar de Enfermería, en las dos sedes; en la toma de signos vitales a pacientes de consulta externa y apoyar demás actividades que sean encomendadas en esa área, así como en Biopsias, Procedimientos, Cirugía, Consulta Externa y Clínicas. </t>
  </si>
  <si>
    <t>158</t>
  </si>
  <si>
    <t>A02020200600501-20</t>
  </si>
  <si>
    <t>Prestar el servicio en la entrega de medicamentos y productos Dermo-cosméticos a domicilio, dentro del perímetro urbano de Bogotá, y sus alrededores, programado mediante el Call center y la farmacia del Centro Dermatológico, con oportunidad de entrega, calidad, seguridad y cumplimiento.</t>
  </si>
  <si>
    <t>110</t>
  </si>
  <si>
    <t>080-2022</t>
  </si>
  <si>
    <t>ALIANSALUD EPS SA</t>
  </si>
  <si>
    <r>
      <t xml:space="preserve">Subdirector Técnico Cientifico 
Medico Especialista, Coordinadora Medica
</t>
    </r>
    <r>
      <rPr>
        <sz val="6"/>
        <rFont val="Arial"/>
        <family val="2"/>
      </rPr>
      <t>(C.I. 46313 15 de junio /21)</t>
    </r>
    <r>
      <rPr>
        <sz val="8"/>
        <rFont val="Arial"/>
        <family val="2"/>
      </rPr>
      <t xml:space="preserve">
Jefe Oficina de Docencia e Investigacion</t>
    </r>
  </si>
  <si>
    <t>167</t>
  </si>
  <si>
    <t>081-2022</t>
  </si>
  <si>
    <r>
      <t xml:space="preserve">Subdirector Técnico Cientifico 
Medico Especialista, Coordinadora Medica
Profesional Especializada, Coordinador del Grupo de  Enfermeria 
</t>
    </r>
    <r>
      <rPr>
        <sz val="6"/>
        <rFont val="Arial"/>
        <family val="2"/>
      </rPr>
      <t>(C.Interna 55963 del 29 de ocy/21)</t>
    </r>
    <r>
      <rPr>
        <sz val="8"/>
        <rFont val="Arial"/>
        <family val="2"/>
      </rPr>
      <t xml:space="preserve">
</t>
    </r>
  </si>
  <si>
    <t xml:space="preserve">Prestar los servicios como profesional de enfermería en el Comité de Prevención, control y vigilancia Epidemiológica de las “Infecciones Asociadas a la Atención en la Salud” y del programa de Infecciones para las áreas de Calidad y la Subdirección Técnico-Científica. </t>
  </si>
  <si>
    <t>169</t>
  </si>
  <si>
    <t>082-2022</t>
  </si>
  <si>
    <t xml:space="preserve">C.P.Servicios de Mantenimiento </t>
  </si>
  <si>
    <t>MACROSEARCH SAS</t>
  </si>
  <si>
    <t>12 MESES</t>
  </si>
  <si>
    <t>Calle  103 No. 45A-29 Telefono 6002126 emai: macrosearch@macrosearch.com.co</t>
  </si>
  <si>
    <t>FUNCIOANAMIENTO</t>
  </si>
  <si>
    <t xml:space="preserve">Servicio de mantenimiento preventivo y correctivo para los equipos del servicio de histopatología del Hospital Universitario Centro Dermatológico Federico Lleras Acosta E.S.E. “Federico Lleras Acosta”. </t>
  </si>
  <si>
    <t>170</t>
  </si>
  <si>
    <t xml:space="preserve">Prestar el servicio de mantenimiento preventivo (inmerso correctivo) y suministro de repuestos de la red de gases medicinales de aire y oxigeno del Centro Dermatológico Federico Lleras Acosta. </t>
  </si>
  <si>
    <t>107</t>
  </si>
  <si>
    <t>083-2022</t>
  </si>
  <si>
    <t>178</t>
  </si>
  <si>
    <t>86</t>
  </si>
  <si>
    <t>084-2022</t>
  </si>
  <si>
    <t>CIEL INGENIERIA SAS</t>
  </si>
  <si>
    <t>Calle 36 No. 24-38 Telefon 3279000 email: inavarrete@cielingenieria.com</t>
  </si>
  <si>
    <t>Prestar el servicio en la nube para la Solución de asignación de turnos Digiturno® 5 en el Centro Dermatológico Federico Lleras Acosta ESE.</t>
  </si>
  <si>
    <t>153</t>
  </si>
  <si>
    <t>AMANDA LILIANA BOHORQUEZ VERGARA</t>
  </si>
  <si>
    <t>159</t>
  </si>
  <si>
    <t>085-2022</t>
  </si>
  <si>
    <t>086-2022</t>
  </si>
  <si>
    <t>087-2022</t>
  </si>
  <si>
    <t>088-2022</t>
  </si>
  <si>
    <t>COLCAN</t>
  </si>
  <si>
    <t>089-2022</t>
  </si>
  <si>
    <t>090-2022</t>
  </si>
  <si>
    <t>091-2022</t>
  </si>
  <si>
    <t>092-2022</t>
  </si>
  <si>
    <t>093-2022</t>
  </si>
  <si>
    <t>094-2022</t>
  </si>
  <si>
    <t>095-2022</t>
  </si>
  <si>
    <t>096-2022</t>
  </si>
  <si>
    <t>Acta No.10 
17/2/2022</t>
  </si>
  <si>
    <t>097-2022</t>
  </si>
  <si>
    <t>098-2022</t>
  </si>
  <si>
    <t>099-2022</t>
  </si>
  <si>
    <t>JORGE ENRIQUE NIÑO CAMELO</t>
  </si>
  <si>
    <t>100-2022</t>
  </si>
  <si>
    <t>101-2022</t>
  </si>
  <si>
    <t>Calle 128 No. 18-48  la Calleja Telefono 3006188132 email: raquel352@gmail.com</t>
  </si>
  <si>
    <t xml:space="preserve">NUEVA EPS </t>
  </si>
  <si>
    <t>PENSIONADA</t>
  </si>
  <si>
    <t>Prestar los servicios médicos asistenciales en consulta externa (modalidad presencial y Telemedicina) y/o procedimientos en la especialidad de Dermatología y participar en actividades académicas en las instalaciones de la Empresa Social del Estado Centro Dermatológico Federico Lleras Acosta, cuando sea convocado (a).</t>
  </si>
  <si>
    <t xml:space="preserve">A02020200900301-20   </t>
  </si>
  <si>
    <t>PAULA XIMENA RODRIGUEZ MORALES</t>
  </si>
  <si>
    <t>Fredy Mauricio Avila 
Marcela Soler Tovar
Mauricio Alberto Angel Macias</t>
  </si>
  <si>
    <t>xxxxxxxxxx
1.032.377.897
79.985.065</t>
  </si>
  <si>
    <t>x
5
2</t>
  </si>
  <si>
    <t xml:space="preserve">Prestar servicios especializados de Fisioterapeuta y apoyar proyectos institucionales relacionados a su perfil (Discapacidad-Salud Pública), para la Subdirección Técnico-Científica en la gestión del sistema de garantía de calidad, en las instalaciones de la Empresa Social del Estado Centro Dermatológico Federico Lleras Acosta, E.S.E. </t>
  </si>
  <si>
    <t>176</t>
  </si>
  <si>
    <t xml:space="preserve"> CC</t>
  </si>
  <si>
    <t xml:space="preserve">Prestar los servicios médicos asistenciales en consulta externa (modalidad presencial y Telemedicina) y/o procedimientos en la especialidad de Dermatología. Participar en actividades académicas en las instalaciones de la Empresa Social del Estado Centro Dermatológico Federico Lleras Acosta, cuando sea convocado (a). </t>
  </si>
  <si>
    <t>203</t>
  </si>
  <si>
    <t xml:space="preserve">SISTEMAS Y ASESORIAS DE COLOMBIA S.A. </t>
  </si>
  <si>
    <t>Av. Cra. 45 no. 108-27 Telefono 7560520 oficina 1408</t>
  </si>
  <si>
    <t>1.800 SMLMV</t>
  </si>
  <si>
    <t xml:space="preserve">Proveer la Actualización, el Mantenimiento y el Soporte, al Sistema de Información DINAMICA GERENCIAL en la versión Net más reciente liberada por EL CONTRATISTA  para el motor  SQLSERVER  en los módulos de: Admisiones – Cartera – Modulo NIIF – Contratos – Facturación – Inventarios – Laboratorios – Pagos – Presupuestos públicos – Tesorería – Citas Médicas – Historias Clínicas – Costos Hospitalarios – Programación de cirugías – Gestión gerencial – Activos fijos – Nómina – Citas web – Programación de cirugías. </t>
  </si>
  <si>
    <t>: a. Pagos mensuales por $ 11.052.106,67 IVA incluido, con corte a cada treinta días de iniciado del contrato, previa presentación de la factura e informe de supervisión y cumplimiento expedido por el supervisor, el cual deberá acompañarse por los anexos referidos al pago a los sistemas de seguridad social a los que se encuentra obligada(o) a cotizar (Certificación del revisor fiscal), este pago se realizará dentro de los treinta (30) días siguientes a la radicación de la documentación completa. PARÁFO PRIMERO: El  CONTRATISTA, podrá ante el incumplimiento en los pagos por parte del CENTRO y pasados 15 días de la fecha pactada, y para preservar el equilibrio económico del proyecto, suspender sus actividades, sin que ello se configure como incumplimiento o suspensión del contrato, en este caso EL CENTRO, asumirá el costo y las condiciones de reinicio que serán acostadas mediante Otrosí. PARÁFO SEGUNDO: EL CONTRATISTA está obligado al cumplimiento del objeto del presente contrato, siempre que EL CENTRO cumpla sus correlativas obligaciones y los pagos se cumplan conforme a las condiciones comerciales establecidas. EL CENTRO, asumirá el costo y el cumplimiento de las condiciones de reinicio que se establecen en la propuesta.</t>
  </si>
  <si>
    <t>188</t>
  </si>
  <si>
    <t>JOSÉ MARTÍN CAMPOS TORRES</t>
  </si>
  <si>
    <t>Prestar servicios tecnológicos para apoyar las actividades del Área de Informática del Hospital Universitario Centro Dermatológico Federico Lleras Acosta E.S.E</t>
  </si>
  <si>
    <t>a. Un primer pago, correspondiente desde la fecha de inicio de ejecución del contrato hasta el día 20 del mes correspondiente, previa presentación de la cuenta de cobro y/o factura e informe de supervisión y cumplimiento con los anexos referidos al pago a los sistemas de seguridad social a los que se encuentra obligada (o) a cotizar. b. Mensualidades vencidas por valor de DOS MILLONES QUINIENTOS MIL PESOS MCTE ($2.500.000) con corte los días 20 de cada mes, previa presentación de la cuenta de cobro y/o factura e  informe de supervisión y cumplimiento expedido por la supervisora, el cual deberá acompañarse por los soportes antes referidos en el literal a).</t>
  </si>
  <si>
    <t>163</t>
  </si>
  <si>
    <t>177</t>
  </si>
  <si>
    <t xml:space="preserve">ASSO LTDA ASESORIAS Y SERVICIOS EN SALUD OCUPACIONAL </t>
  </si>
  <si>
    <t>11 MESES</t>
  </si>
  <si>
    <t>Calle 119 No. 7-14 Consultorio 702 Telefono 2873029 email: assoltda@gmail.com</t>
  </si>
  <si>
    <t>300 SMLMV</t>
  </si>
  <si>
    <t>Medico Especialista 
Responsabel del SG-SST</t>
  </si>
  <si>
    <t>Diego Andres Parga Marin</t>
  </si>
  <si>
    <t xml:space="preserve">Prestar sus servicios especializados para realizar Valoraciones ocupacionales (periódicos-ingreso y egreso), así como otras valoraciones y asesorías ocupacionales con el fin de establecer e intervenir en las condiciones de seguridad y salud de las personas vinculadas al Centro según sea aplicable. </t>
  </si>
  <si>
    <t xml:space="preserve">El valor del contrato se cancelará en pagos parciales previa presentación de la factura de venta correspondiente a las actividades y exámenes realizados durante el mes, con el lleno de los requisitos legales e informe de supervisión y certificación de cumplimiento expedido por el (los) supervisor (es), el cual deberá (n) acompañarse por la Certificación de paz y salvo de los aportes al sistema de seguridad social y parafiscales. </t>
  </si>
  <si>
    <t>Realizar los exámenes de rutina y/o especializados de Laboratorio clínico o por solicitud de ensayos de investigaciones clínicas, a partir de las muestras entregadas por el servicio de toma de muestras de la E.S.E. Centro Dermatológico “Federico Lleras Acosta” en cualquiera de sus sedes.</t>
  </si>
  <si>
    <t>108</t>
  </si>
  <si>
    <t>cancelará el valor del contrato en mensualidades vencidas con corte al día 30 de cada mes, previa presentación de la factura e informe de supervisión y certificación de cumplimiento expedido por el (los) supervisor (es), el cual deberá (n) acompañarse por los soportes al pago a los sistemas de seguridad social a los que se encuentra obligada(o) a cotizar y Certificación de paz y salvo de los aportes al sistema de seguridad social y parafiscales. PARAGRAFO: La E.S.E. Centro Dermatológico “Federico Lleras Acosta” consignará los pagos del contrato en una Entidad Financiera indicada por el proponente, donde éste posea una cuenta corriente o de ahorros, afiliada al sistema automático de pagos - SAP</t>
  </si>
  <si>
    <t>LEYES VERTICALES ASCENSORES SAS</t>
  </si>
  <si>
    <t>Calle 23B No. 80B-90 Telefono 3045918667/ 3155114405 Email: leyesverticalesas@gmail.com</t>
  </si>
  <si>
    <t xml:space="preserve">Prestar los servicios de mantenimiento integral (predictivo, preventivo y correctivo) del bien inmueble ascensor de residuos, ubicado en las instalaciones de la E.S.E Centro Dermatológico Federico Lleras Acosta, Sede Asistencial. </t>
  </si>
  <si>
    <t>A) Un primer pago desde la fecha de inicio de ejecución del contrato hasta el día 20 del mes correspondiente, previa presentación de cuenta de cobro y/o factura e informe de supervisión y certificación de cumplimiento con los anexos referidos al pago a los sistemas de seguridad social a los que se encuentra obligado a cotizar. B) Mensualidades vencidas con corte los días 20 de cada mes, previa presentación de cuenta de cobro y/o factura e informe de supervisión y certificación de cumplimiento expedido por la supervisora en cual deberá acompañarse por los soportes antes referidos en el literal A</t>
  </si>
  <si>
    <t>168</t>
  </si>
  <si>
    <t xml:space="preserve">Prestar los servicios profesionales para cumplir con las obligaciones como miembro del Comité Editorial en calidad de Dermatólogo. </t>
  </si>
  <si>
    <t xml:space="preserve">a. Un primer pago, correspondiente desde la fecha de inicio de ejecución del contrato hasta el 20 del mes correspondiente b. Mensualidades vencidas con corte los días 20 de cada mes. PARAGRAFO: Los pagos están sujetos a la presentación de la cuenta de cobro y del formato PA-CDJ-FO-011 Informe de supervisión y certificación y cumplimiento de contrato u orden con los anexos referidos al pago de los sistemas de seguridad social a los que se encuentra obligado(a) a cotizar. </t>
  </si>
  <si>
    <t>180</t>
  </si>
  <si>
    <t>CARLOS MARIO SANCHEZ RESTREPO</t>
  </si>
  <si>
    <t xml:space="preserve">Prestar los servicios de abogado para la instrucción, sustanciación en las etapas que conforman el proceso disciplinario interno. </t>
  </si>
  <si>
    <t>193</t>
  </si>
  <si>
    <t>LEIDY ROCIO VALENCIA VASQUEZ</t>
  </si>
  <si>
    <t>Prestar los servicios profesionales de apoyo al área de calidad para el otorgamiento, seguimiento y mantenimiento del Sistema de Gestión de Calidad del Centro Dermatológico Federico Lleras Acosta E.S.E.</t>
  </si>
  <si>
    <t>201</t>
  </si>
  <si>
    <t>a. Un primer pago, correspondiente desde la fecha de inicio de ejecución del contrato hasta el día veinte del mes correspondiente, previa concertación del cronograma de actividades con el supervisor y la presentación de la cuenta de cobro y/o factura e informe de supervisión y certificación cumplimiento con los anexos referidos al pago a los sistemas de seguridad social a los que se encuentra obligada (o) a cotizar. b. Mensualidades vencidas por valor de DOS MILLONES QUINIENTOS MIL PESOS MCTE ($2.500.000) con corte los días 20 de cada mes, previa presentación de la cuenta de cobro y/o factura e informe de supervisión y certificación de cumplimiento expedido por la supervisora, el cual deberá acompañarse por los soportes antes referidos en el literal a).</t>
  </si>
  <si>
    <t>197</t>
  </si>
  <si>
    <t>DIANA KATERINNE GARCIA GARAY</t>
  </si>
  <si>
    <t xml:space="preserve">Profesional Especializada Coordinadora de Apoyo Diagnostico  </t>
  </si>
  <si>
    <t>Bibiana Chavarro Portilla</t>
  </si>
  <si>
    <t xml:space="preserve">Prestar los servicios profesionales en biología molecular en el proyecto “Supervivencia y factores pronóstico en pacientes con Melanoma lentiginoso acral  en dos centros de referencia en Colombia. Estudio de cohorte. Años 2021-2026”-1DIS02-6AJ realizado en convenio con el Instituto Nacional de Cancerología. </t>
  </si>
  <si>
    <t>181</t>
  </si>
  <si>
    <t>a. Un primer pago, correspondiente desde la fecha de inicio de ejecución del contrato hasta el 20 del mes correspondiente b. Mensualidades vencidas con corte los días 20 de cada mes. PARÁGRAFO: Los pagos están sujetos a la presentación de la cuenta de cobro y del formato PA-CDJ-FO-011 Informe de supervisión y certificación y cumplimiento de contrato u orden con los anexos referidos al pago de los sistemas de seguridad social a los que se encuentra obligado(a) a cotizar</t>
  </si>
  <si>
    <t>JENNIFER CAROLINA FAJARDO FONSECA</t>
  </si>
  <si>
    <t>Transversal 70 Sur No. 67B-80 Apto 916
Calle 59C Sur No. 47A-09 (*) Telefono: 3183056634 email: jcarolina.fajardof@gmail.com</t>
  </si>
  <si>
    <t xml:space="preserve">Prestar servicios especializados como investigador principal en el desarrollo de la investigación código 1DIS02-6AJ “Estudio sobre el efecto de los cannabinoides en la modulación de la respuesta inflamatoria en queratinocitos” en el marco del contrato de investigación “Modulación de la respuesta inflamatoria de queratinocitos” suscrito entre la E.S.E. Centro Dermatológico Federico Lleras Acosta y la empresa Khiron Colombia S.A.S y su otrosí No.1. </t>
  </si>
  <si>
    <t>a. Un primer pago, correspondiente desde la fecha de inicio de ejecución del contrato hasta el 20 del mes correspondiente b. Mensualidades vencidas con corte los días 20 de cada mes. PARAGRAFO: Los pagos están sujetos a la presentación de la cuenta de cobro y del formato PA-CDJ-FO-011 Informe de supervisión y certificación y cumplimiento de contrato u orden con los anexos referidos al pago de los sistemas de seguridad social a los que se encuentra obligado(a) a cotizar</t>
  </si>
  <si>
    <t>186</t>
  </si>
  <si>
    <t>MARTHA INIRIDA GUERRERO GUERRERO</t>
  </si>
  <si>
    <t>Prestar servicios especializados como miembro del Comité Editorial creado mediante la resolución 009 del 9 de enero de 2009 y modificada mediante la resolución 017 del 30 de enero de 2014 en calidad de profesional de la comunidad científica del Instituto, experto en disciplina diferente a la dermatología, con experiencia en investigación.</t>
  </si>
  <si>
    <t xml:space="preserve">Un primer y único pago una vez terminado el objeto del contrato. PARÁGRAFO: Los pagos están sujetos a la presentación de la cuenta de cobro y del formato PA-CDJ-FO-011 Informe de supervisión y certificación y cumplimiento de contrato u orden con los anexos referidos al pago de los sistemas de seguridad social a los que se encuentra obligado(a) a cotizar. </t>
  </si>
  <si>
    <t>179</t>
  </si>
  <si>
    <t>Prestar servicios técnicos para apoyar las actividades del Área de Informática del Hospital Universitario Centro Dermatológico Federico Lleras Acosta E.S.E. en lo que se refiere a la atención del soporte técnico informático.</t>
  </si>
  <si>
    <t>a. Un primer pago, correspondiente desde la fecha de inicio de ejecución del contrato hasta el día 20 del mes correspondiente, previa presentación de la cuenta de cobro y/o factura e informe de supervisión y cumplimiento con los anexos referidos al pago a los sistemas de seguridad social a los que se encuentra obligada (o) a cotizar. b. Mensualidades vencidas por valor de un millón quinientos cincuenta y tres mil setecientos sesenta pesos MCTE ($1.553760) con corte los días 20 de cada mes, previa presentación de la cuenta de cobro y/o factura e  informe de supervisión y cumplimiento expedido por la supervisora, el cual deberá acompañarse por los soportes antes referidos en el literal a).</t>
  </si>
  <si>
    <t>194</t>
  </si>
  <si>
    <t>UPSISTEMAS SAS</t>
  </si>
  <si>
    <t>Prestar el servicio de mantenimiento preventivo y correctivo de las UPS instaladas en la Empresa Social del Estado Centro Dermatológico “Federico Lleras Acosta”.</t>
  </si>
  <si>
    <t>145</t>
  </si>
  <si>
    <t>se hará en 2 pagos de igual valor previa presentación de factura con el lleno de los requisitos legales, certificación de paz y salvo de aportes al sistema de seguridad integral obligado a cotizar y demás parafiscales, junto con el informe de mantenimiento e informe de supervisión de este. El CENTRO consignará los pagos del contrato en una entidad financiera indicada por el proponente, donde éste posea una cuenta corriente o de ahorros, afiliada al sistema automático de pagos – SAP.</t>
  </si>
  <si>
    <t>Acta 12 del 01 de marzo de 2022</t>
  </si>
  <si>
    <t>Acta 11 del 24 de febrero de 2022</t>
  </si>
  <si>
    <t>Acta 09 del 10/02/2022</t>
  </si>
  <si>
    <t>Acta 08 del 03/02/2022</t>
  </si>
  <si>
    <t>Acta 07 del 01/02/2022</t>
  </si>
  <si>
    <t>103-2022</t>
  </si>
  <si>
    <t>104-2022</t>
  </si>
  <si>
    <t xml:space="preserve">ANDRES CAMILO GONZALEZ GOMEZ </t>
  </si>
  <si>
    <t>Prestar los servicios profesionales en la Oficina de Docencia e Investigación con el fin de apoyar en las actividades del Comité Editorial de la E.S.E Centro Dermatológico “Federico Lleras Acosta.”.</t>
  </si>
  <si>
    <t>D190103000601901001</t>
  </si>
  <si>
    <t xml:space="preserve">Prestar servicios profesionales en el laboratorio de investigación del Centro referentes a cultivo de parásitos de Leishmania spp., y células U937, infección de macrófagos con parásitos de Leishmania spp., y evaluación de expresión de genes asociados a la biosíntesis del colesterol a las 12 y 24 horas de infección, asociados a la ejecución del proyecto de investigación 1DIS02-1AE. </t>
  </si>
  <si>
    <t>133</t>
  </si>
  <si>
    <t>ANDRES FELIPE CARVAJAL QUIMBAY</t>
  </si>
  <si>
    <t>Prestar servicios de apoyo al área de gestión de Tecnología Biomédica en la Empresa Social del Estado Hospital universitario Centro Dermatológico “Federico Lleras Acosta”.</t>
  </si>
  <si>
    <t>a. Un primer pago, correspondiente desde la fecha de inicio de ejecución del contrato hasta el día 20 del mes correspondiente. b. Mensualidades vencidas por un valor de UN MILLÓN NOVECIENTOS VEINTIOCHO MIL PESOS MCTE ($1.928.000) con corte los días 20 de cada mes. PARAGRAFO: Los pagos están sujetos a la presentación de la cuenta de cobro y del formato PA-CDJ-FO-011 Informe de supervisión y certificación de cumplimiento de contrato u orden, con los anexos referidos al pago a los sistemas de seguridad social a los que se encuentra obligado (a) a cotizar.</t>
  </si>
  <si>
    <t>208</t>
  </si>
  <si>
    <t>Acta 013 del 03/03/2022</t>
  </si>
  <si>
    <t xml:space="preserve">ZONA VIRTUAL S.A. </t>
  </si>
  <si>
    <t>Carrera 18 No. 93-25 Oficina 103 Telefono 4449662</t>
  </si>
  <si>
    <t>250 SMLMV</t>
  </si>
  <si>
    <t>105-2022</t>
  </si>
  <si>
    <t xml:space="preserve">Prestar el servicio de acceso a la plataforma tecnológica para administración de pagos por medios electrónicos a través del Portal Web www.dermatologia.gov.co, según la solicitud de los usuarios de la E.S.E. Centro Dermatológico Federico Lleras Acosta. </t>
  </si>
  <si>
    <t>pagos mensuales de $1.116.417 IVA incluido (mes vencido), previa presentación de la factura de venta con el lleno de los requisitos legales y presentación del informe de supervisión y cumplimiento expedido por el supervisor el cual deberá acompañarse por los anexos referidos al pago a los sistemas de seguridad social a los que se encuentra obligada(o) a cotizar (Certificación del revisor fiscal).</t>
  </si>
  <si>
    <t>202</t>
  </si>
  <si>
    <t xml:space="preserve">mensualidades de UN MILLÓN QUINIENTOS OCHENTA Y UN MIL OCHOCIENTOS CUARENTA PESOS MCTE (1.581.840), de la siguiente manera: a. Un primer pago, correspondiente desde la fecha de inicio de ejecución del contrato hasta el día 20 del mes correspondiente. b. Mensualidades vencidas con corte los días 20 de cada mes. PARAGRAFO: Los pagos están sujetos a la presentación de la cuenta de cobro y del formato PA-CDJ-FO-011 Informe de supervisión y certificación de cumplimiento de contrato u orden, con los anexos referidos al pago a los sistemas de seguridad social a los que se encuentra obligado (a) a cotizar. </t>
  </si>
  <si>
    <t xml:space="preserve">Transversal 73 D 70-36 Sur Casa Sierra Morena Telefono: 3164722460 email; amandabohorquez_2@hotmail.com </t>
  </si>
  <si>
    <t>191</t>
  </si>
  <si>
    <t>Calle 150A N. 50-20 Ap 303 Victoria Norte
Telefónos 6254968 - 3105854681
Email: natplaza@hotmail.com</t>
  </si>
  <si>
    <t>79.372.771
1.032.377.897
79.985.065</t>
  </si>
  <si>
    <t>Carrera 25 No. 45C-53 Apto. 5501 Telefono 3213712483 email: vefco79@hotmail.com</t>
  </si>
  <si>
    <t>196</t>
  </si>
  <si>
    <t>Carrera 50 No. 58A-78 Apto. 408 Nicolas de Federman Telefono 6635534 email: camiderm@yahoo.com</t>
  </si>
  <si>
    <r>
      <t>A02020200</t>
    </r>
    <r>
      <rPr>
        <sz val="10"/>
        <color theme="1"/>
        <rFont val="Arial"/>
        <family val="2"/>
      </rPr>
      <t>900301-20</t>
    </r>
  </si>
  <si>
    <t>157</t>
  </si>
  <si>
    <t>Calle 96 No. 21-86 Apto. 301 Chico Norte O 602 Telefono 3102585981 Email: hcastell79@hotmail.com</t>
  </si>
  <si>
    <t>UNISALUD</t>
  </si>
  <si>
    <t>COLPENSIONES
(PENSIONADO)</t>
  </si>
  <si>
    <t>131</t>
  </si>
  <si>
    <t>162</t>
  </si>
  <si>
    <t>Calle 159 No. 54-81 Torre 4 Apto. 306 Cantalejo Telefono 3124334104 email: dorisj.quintero.pardo@gmail.com</t>
  </si>
  <si>
    <t>172</t>
  </si>
  <si>
    <t>Carrera 107 A No. 71A-13 Casa Bosques de Mariana Telefono : 3187296456 email: jandresrodriguez@javeriana.edu.com</t>
  </si>
  <si>
    <r>
      <rPr>
        <sz val="7"/>
        <rFont val="Arial"/>
        <family val="2"/>
      </rPr>
      <t xml:space="preserve">UNIDAD EDUCATIVA MUNICIPAL "CARLOS LOZANO Y LOZANO"
Bachiller Académico (01/12/2006)
</t>
    </r>
    <r>
      <rPr>
        <b/>
        <sz val="7"/>
        <rFont val="Arial"/>
        <family val="2"/>
      </rPr>
      <t xml:space="preserve">
</t>
    </r>
    <r>
      <rPr>
        <sz val="7"/>
        <rFont val="Arial"/>
        <family val="2"/>
      </rPr>
      <t xml:space="preserve">UNIVERSIDAD DE CUNDINAMARCA 
Enfermero (17/12/2013)
</t>
    </r>
    <r>
      <rPr>
        <b/>
        <sz val="7"/>
        <rFont val="Arial"/>
        <family val="2"/>
      </rPr>
      <t xml:space="preserve">RETHUS- Enfemeria 
</t>
    </r>
    <r>
      <rPr>
        <sz val="7"/>
        <rFont val="Arial"/>
        <family val="2"/>
      </rPr>
      <t xml:space="preserve">UNIVERSIDAD DE CUNDINAMARCA
Reaminacion Cardiopulmonar Soporte Vital basico y Avanzado (Noviembre/2019)
</t>
    </r>
    <r>
      <rPr>
        <b/>
        <sz val="7"/>
        <rFont val="Arial"/>
        <family val="2"/>
      </rPr>
      <t xml:space="preserve">
</t>
    </r>
    <r>
      <rPr>
        <sz val="7"/>
        <rFont val="Arial"/>
        <family val="2"/>
      </rPr>
      <t>PONTIFICIA UNIVERSIDAD JAVERIANA
"Curso Internacional en Análisis de Brotes, Modelamiento y Respuesta en Salud Pública" (24/06/2021 y 09/07/2021)
ACADEMIA DE PERITOS FORENSES
Curso Atención Integral en saluda a victimas de violencia sexual (05/10/2021)</t>
    </r>
  </si>
  <si>
    <t>53</t>
  </si>
  <si>
    <t>57</t>
  </si>
  <si>
    <t>50</t>
  </si>
  <si>
    <t>78</t>
  </si>
  <si>
    <t>96</t>
  </si>
  <si>
    <t>113</t>
  </si>
  <si>
    <t>Carrera 71 No.81-55 Casa la Clarita Telefono 3152222501 email: diana.ruizc@hotmail.com</t>
  </si>
  <si>
    <t>100</t>
  </si>
  <si>
    <t>101</t>
  </si>
  <si>
    <t>Carrera 94A No. 58-40 Cecilia Telefono 3017299806 email: adri.12.95@hotmail.com</t>
  </si>
  <si>
    <t>82</t>
  </si>
  <si>
    <t>99</t>
  </si>
  <si>
    <t>CALLE 113 # 55 - 67 APARTAMENTO 201 PUENTE LARGO CEL:3008142474
dianac4@gmail.com</t>
  </si>
  <si>
    <t>106-2022</t>
  </si>
  <si>
    <t>107-2022</t>
  </si>
  <si>
    <t>040-2022</t>
  </si>
  <si>
    <t xml:space="preserve">Prestar el servicio de revisión, mantenimiento y recarga de 74 extintores distribuidos según la necesidad de cada área y cada una de las sedes en la Empresa Social del Estado Centro Dermatológico “Federico Lleras Acosta”. </t>
  </si>
  <si>
    <t>15 DÍAS</t>
  </si>
  <si>
    <t>209</t>
  </si>
  <si>
    <t>109-2022</t>
  </si>
  <si>
    <t>84</t>
  </si>
  <si>
    <t>85</t>
  </si>
  <si>
    <t>110-2022</t>
  </si>
  <si>
    <t>79</t>
  </si>
  <si>
    <t>Carrera 19A  No. 106-52 Apto: 204 Navarra Telefono 3176392834 email: beatriztorres27@icloud.com</t>
  </si>
  <si>
    <t>Carera 74 No. 7B-11 Casa 7 Cipres de Castilla II Telefono 3222031322 / 4110940 email: catika.r@gmail.com</t>
  </si>
  <si>
    <t>103</t>
  </si>
  <si>
    <t>111-2022</t>
  </si>
  <si>
    <t>112-2022</t>
  </si>
  <si>
    <t>HARVEY EMILSON POLOCHE RESTREPO</t>
  </si>
  <si>
    <t xml:space="preserve">Prestar los servicios de apoyo a la gestión de la Subdirección Administrativa y Financiera en temas de Gestión Documental del Centro Dermatológico “Federico Lleras Acosta”. </t>
  </si>
  <si>
    <t>a. El pago se realizará en mensualidades vencidas de UN MILLÓN NOVECIENTOS MIL PESOS MCTE ($1.900.000) con corte a los días 20 de cada mes; previo informe de supervisión y entrega por parte del contratista de un informe que certifique el cumplimiento de las obligaciones y el certificado de pago de aportes de parafiscales.</t>
  </si>
  <si>
    <t>217</t>
  </si>
  <si>
    <t>C.P.ServicioS</t>
  </si>
  <si>
    <t>Prestar los servicios profesionales en la coordinación académica de las actividades institucionales y los convenios docencia-servicio, en lo referente a pregrado en medicina y postgrado en dermatología, pediatría y medicina interna, y en el liderazgo del Grupo Editorial, encargado del proceso de Difusión del Conocimiento de la E.S.E Centro Dermatológico Federico Lleras Acosta.</t>
  </si>
  <si>
    <t>a)	Un primer pago, correspondiente desde la fecha de inicio de ejecución del contrato hasta el día 20 del mes correspondiente, previa presentación de la cuenta de cobro y/o factura e informe de supervisión y cumplimiento con los anexos referidos al pago a los sistemas de seguridad social a los que se encuentra obligada (o) a cotizar. b) Mensualidades vencidas por valor de $5.964.000 CINCO MILLONES NOVECIENTOS SESENTA Y CUATRO MIL PESOS MCTE con corte los días 20 de cada mes, previa presentación de la cuenta de cobro y/o factura e informe de supervisión y cumplimiento expedido por el supervisor, el cual deberá acompañarse por los soportes referidos en el literal A</t>
  </si>
  <si>
    <t>214</t>
  </si>
  <si>
    <t>D19010300060190102102-20</t>
  </si>
  <si>
    <t>233</t>
  </si>
  <si>
    <t xml:space="preserve">LUZ DARY GUTIERREZ CASTAÑEDA </t>
  </si>
  <si>
    <t>Calle 69 No. 96-78 Telefono 3166490241 email: luz_dary2001@yahoo.com</t>
  </si>
  <si>
    <t xml:space="preserve">Prestar los servicios profesionales especializados en genética e investigación para dar continuidad a la realización del proyecto “Supervivencia y factores pronóstico en pacientes con Melanoma lentiginoso acral  en dos centros de referencia en Colombia. Estudio de cohorte. Años 2021-2026”-1DIS02-6AÑ realizado en convenio con el Instituto Nacional de Cancerología E.S.E. </t>
  </si>
  <si>
    <t>a. Un primer pago, correspondiente desde la fecha de inicio de ejecución del contrato hasta el 20 del mes correspondiente b. Mensualidades vencidas con corte los días 20 de cada mes. PARÁGRAFO: Los pagos están sujetos a la presentación de la cuenta de cobro y del formato PA-CDJ-FO-011 Informe de supervisión y certificación y cumplimiento de contrato u orden con los anexos referidos al pago de los sistemas de seguridad social a los que se encuentra obligado(a) a cotizar.</t>
  </si>
  <si>
    <t>182</t>
  </si>
  <si>
    <t xml:space="preserve">JESUS ALBERTO BALLESTEROS BALLESTEROS </t>
  </si>
  <si>
    <t>Carrera 72 Bis No. 24D-50 Telefono 3218570920 email: jesus0199@outlook.com</t>
  </si>
  <si>
    <t xml:space="preserve">Prestación de servicios profesionales como investigador, para validar un marcador molecular que permita diferenciar L. (V.) panamensis y L. (V.) guyanensis, con sensibilidad de al menos el 85%, a partir de muestras de pacientes (frotis directo), en el marco del proyecto de investigación “Frecuencia de las especies de Leishmania en pacientes atendidos en Bogotá y evaluación del desempeño diagnóstico del frotis directo” 1DIS02-1AD, en convenio con la universidad Javeriana. </t>
  </si>
  <si>
    <t>a. Un primer pago, correspondiente desde la fecha de inicio de ejecución del contrato hasta el 20 del mes correspondiente b. Mensualidades vencidas por valor de UN MILLÓN OCHOCIENTOS MIL PESOS MCTE ($1.800.000) con corte los días 20 de cada mes. PARAGRAFO: Los pagos están sujetos a la presentación de la cuenta de cobro y del formato PA-CDJ-FO-011 Informe de supervisión y certificación y cumplimiento de contrato u orden con los anexos referidos al pago de los sistemas de seguridad social a los que se encuentra obligado(a) a cotizar.</t>
  </si>
  <si>
    <t>200</t>
  </si>
  <si>
    <t>Mauricio Alberto Angel Macias
Claudia Lucia Colorado Salamanca</t>
  </si>
  <si>
    <t>Jefe Oficina de Docencia e Investigacion
Profesional Especiallizado responsable del Area de Calidad</t>
  </si>
  <si>
    <t>79985065
51898631</t>
  </si>
  <si>
    <t>2
7</t>
  </si>
  <si>
    <t>DIANA MARCELA  PARRA MUÑOZ</t>
  </si>
  <si>
    <t>Prestar servicios profesionales en el laboratorio de investigación del Centro apoyando el diseño experimental de procedimientos y el entrenamiento del estudiante de pregrado para la ejecución de las técnicas; cultivo de parásitos de Leishmania spp., y células U937 e infección de macrófagos con parásitos de Leishmania spp, para el proyecto de investigación “Dinámica del colesterol en macrófagos infectados con las especies de Leishmania spp. Más prevalentes en Colombia: Entendiendo la patogénesis de una enfermedad con limitadas opciones terapéuticas”-1DIS02-1AE.</t>
  </si>
  <si>
    <t xml:space="preserve">a. Un primer pago, correspondiente desde la fecha de inicio de ejecución del contrato hasta el día veinte del mes correspondiente, previa presentación de la cuenta de cobro y/o factura e informe de supervisión y cumplimiento con los anexos referidos al pago a los sistemas de seguridad social a los que se encuentra obligada (o) a cotizar. b. Mensualidades vencidas con corte los días 20 de cada mes, previa presentación de la cuenta de cobro y/o factura e informe de supervisión y cumplimiento expedido por la supervisora, el cual deberá acompañarse por los soportes antes referidos en el literal a). </t>
  </si>
  <si>
    <t>136</t>
  </si>
  <si>
    <t>Jefe Oficina de Docencia e Investigacion
Profesional Especializada Coordinadora de Apoyo Diagnostico</t>
  </si>
  <si>
    <t>Mauricio Alberto Angel Macias
Bibiana Chavarro Portillo</t>
  </si>
  <si>
    <t>79985065
53133739</t>
  </si>
  <si>
    <t>2
8</t>
  </si>
  <si>
    <t>113-2022</t>
  </si>
  <si>
    <t>C.Suministros</t>
  </si>
  <si>
    <t>3-60 LTDA</t>
  </si>
  <si>
    <t>Propfesional Universitario, Responsable del Area de Compras</t>
  </si>
  <si>
    <t>Freddy Alberto Romero Jimenez</t>
  </si>
  <si>
    <t>Carrera 71 No. 50-31 Telefono 3016884093 email: gerencia@3-60ltda.com</t>
  </si>
  <si>
    <t xml:space="preserve">Contratacion Cerrada 010 </t>
  </si>
  <si>
    <t xml:space="preserve">Suministrar a la E.S.E. Hospital Universitario Centro Dermatológico “Federico Lleras Acosta” productos e  insumos Medico Quirúrgicos a las áreas de cirugía, biopsias y procedimientos, laboratorio clínico y consulta externa, según las especificaciones de contenido técnico descritas en el presente documento. </t>
  </si>
  <si>
    <t xml:space="preserve">en mensualidades vencidas dentro de los treinta (30) días previa presentación de la factura de venta con los requisitos legales, acompañado el recibido a satisfacción por parte del supervisor del mantenimiento realizado, del informe de supervisión y certificación de cumplimiento emitido por el (los) supervisor (es) del contrato, acompañado de la certificación del pago de aporte a parafiscales. PARÁGRAFO: El CENTRO consignará el pago del contrato en una entidad financiera indicada por el proponente, donde éste posea una cuenta corriente o de ahorros, afiliada al sistema automático de pagos – SAP. </t>
  </si>
  <si>
    <t>B05010100300502-20</t>
  </si>
  <si>
    <t>114-2022</t>
  </si>
  <si>
    <t xml:space="preserve">Prestar el servicio de entrega a domicilio de medicamentos y productos Dermo-cosméticos a los usuarios de la Empresa Social del Estado Centro Dermatológico “Federico Lleras Acosta” que lo requieran, mediante vehículo motorizado dentro del perímetro urbano de Bogotá y Soacha programado mediante el call center; con oportunidad de entrega, calidad, seguridad y cumplimiento. </t>
  </si>
  <si>
    <t xml:space="preserve">CARRY EXPRESS SAS </t>
  </si>
  <si>
    <t>109</t>
  </si>
  <si>
    <t xml:space="preserve">El valor se pagará de forma mensual, proporcional a los pedidos efectivamente entregados y autorizados por el Centro Dermatológico Federico Lleras Acosta E.S.E., durante el periodo de ejecución del contrato (N° de domicilios realizados X Valor unitario de domicilio), previa presentación de la factura con el lleno de los requisitos legales y certificación de pago de parafiscales emitido por el revisor fiscal; donde estipule el pago de los últimos meses; los cuales se deben anexar al informe de supervisión y certificación de cumplimiento emitido por el supervisor del contrato PARÁGRAFO: El centro consignará los pagos del contrato en una entidad financiera indicada por el proponente, donde éste posea una cuenta corriente o de ahorros, afiliada al sistema automático de pagos- SAP, dentro de los 30 días calendario siguientes a la presentación de la factura con el lleno de los requisitos legales. </t>
  </si>
  <si>
    <t>Acta 15 del 10 de marzo de 2022</t>
  </si>
  <si>
    <t>Calle 74 No. 28-36
601 2250105
gerencia@carryexpress.com.co</t>
  </si>
  <si>
    <t>115-2022</t>
  </si>
  <si>
    <t>jas_romero@hotmail.com</t>
  </si>
  <si>
    <t>264</t>
  </si>
  <si>
    <t>265</t>
  </si>
  <si>
    <t xml:space="preserve">Calle 79 A No. 71 A -26
3209235521
harpore@gmail.com </t>
  </si>
  <si>
    <t>213</t>
  </si>
  <si>
    <t>Fredy Mauricio Avila 
Marcela Soler Tovar</t>
  </si>
  <si>
    <t>79.372.771
1.032.377.897</t>
  </si>
  <si>
    <t>x
5</t>
  </si>
  <si>
    <t>Subdirector Técnico Cientifico 
Medico Especialista, Coordinadora Medica</t>
  </si>
  <si>
    <t>Calle 121 No. 48-06 Telefono 3017852728 email: rodriguezpaula @yahoo.com</t>
  </si>
  <si>
    <t>ANULADO</t>
  </si>
  <si>
    <t>Cra 49 A No. 174 A - 83
3195330702
jorgecamelo15@gmail.com</t>
  </si>
  <si>
    <t>210</t>
  </si>
  <si>
    <t>D19010300601901001-20</t>
  </si>
  <si>
    <t>Carrera 3 No. 19-76 Casa 97 Ponylandia - Chía Telefono 8619443 email. marthainiridag@yahoo.com</t>
  </si>
  <si>
    <t>231</t>
  </si>
  <si>
    <t>Calle 79 # 111 A  15 Telefono: 3008089586 email: andrescgonzalezg@gmail.com</t>
  </si>
  <si>
    <t>232</t>
  </si>
  <si>
    <t>230</t>
  </si>
  <si>
    <t>D190103000601901001-20</t>
  </si>
  <si>
    <t>LAURA VALENTINA GONZALEZ MORENO</t>
  </si>
  <si>
    <t xml:space="preserve">Prestar servicios de apoyo al Sistema de Gestión Ambiental en la Empresa Social del Estado Hospital Universitario Centro Dermatológico “Federico Lleras Acosta”. </t>
  </si>
  <si>
    <t>120 DÍAS</t>
  </si>
  <si>
    <t>225</t>
  </si>
  <si>
    <t>256</t>
  </si>
  <si>
    <t>Acta 14 del 08 de marzo de 2022</t>
  </si>
  <si>
    <t xml:space="preserve">a. Un primer pago, correspondiente desde la fecha de inicio de ejecución del contrato hasta el día 20 del mes correspondiente. b. Mensualidades vencidas con corte los días 20 de cada mes por un valor de UN MILLÓN OCHOCIENTOS MIL PESOS ($1.800.000) MCTE. PARÁGRAFO  PRIMERO: Los pagos están sujetos a la presentación de la cuenta de cobro y del formato PA-CDJ-FO-011 Informe de supervisión y certificación de cumplimiento de contrato u orden, con los anexos referidos al pago a los sistemas de seguridad social a los que se encuentra obligado (a) a cotizar. PARÁGRAFO SEGUNDO: El Centro Dermatológico Federico Lleras Acosta E.S.E. consignará los pagos a nombre de Laura Valentina Gonzalez Moreno cuenta de ahorros No. 24035385347 entidad bancaria Caja Social. </t>
  </si>
  <si>
    <t>Calle 3 A No. 71 A - 38
3164693805 - 3022160894
lv.gonzalezm@uniandes.edu.co</t>
  </si>
  <si>
    <t>Calle 12 Sur No. 74-85 Casa Santa Ana Sur Telefono 3122741541 email: dmparram@unal.edu.co</t>
  </si>
  <si>
    <t>116-2022</t>
  </si>
  <si>
    <t xml:space="preserve">Prestar los servicios de transporte terrestre de medicamentos, dermocosméticos, insumos medico quirúrgicos, dispositivos médicos, instrumental y material estéril, instrumental y material contaminado, muestras de Laboratorio y de Patología, documentación interna, entre otras, entre la sede de la Avenida Caracas ubicada en la Avenida 1 No. 13 A – 61 y la sede Chapinero ubicada en la Carrera 14 A # 58 A 29 de la E.S.E Centro Dermatológico “Federico Lleras Acosta”. </t>
  </si>
  <si>
    <t>013</t>
  </si>
  <si>
    <t>a) Un primer pago, correspondiente desde la fecha de inicio de ejecución del contrato hasta el día veinte (20) del mes correspondiente, previa presentación de la factura e informe de supervisión y cumplimiento con los anexos referidos al pago a los sistemas de seguridad social a los que se encuentra obligada a cotizar. b) Mensualidades vencidas con corte al día veinte (20) de cada mes, previa presentación de la factura e informe de supervisión y cumplimiento expedido por la supervisora, el cual deberá acompañarse por los soportes antes referidos en el literal a). PARÁGRAFO PRIMERO: El valor promedio mensual aceptado en la propuesta del contratista puede variar cuando existan recorridos no programados previamente autorizados por los supervisores del contrato, que de igual manera se pagarán con cargo al valor total del presenta contrato. PARÁGRAFO SEGUNDO: La ESE Centro Dermatológico “Federico Lleras Acosta” consignará los pagos del contrato en una Entidad Financiera indicada por el proponente, donde éste posea una cuenta corriente o de ahorros, afiliada al sistema automático de pagos - SAP.</t>
  </si>
  <si>
    <t>TECTRONIKS SAS</t>
  </si>
  <si>
    <t>Acta 16 del 17 de marzo de 2022</t>
  </si>
  <si>
    <t>Carrera 22 No. 63C-27 Telefono 8030041 ext. 103 email: gerenciatectroniks@gmail.com</t>
  </si>
  <si>
    <t>126</t>
  </si>
  <si>
    <t>102-2022</t>
  </si>
  <si>
    <t>277</t>
  </si>
  <si>
    <t>Contratacion Cerrada 014</t>
  </si>
  <si>
    <t>Carrera 17a # 76a - 09 sur
3228979263
andrescarquim@gmail.com</t>
  </si>
  <si>
    <t>PROTECCIÓN</t>
  </si>
  <si>
    <t>117-2022</t>
  </si>
  <si>
    <t>Subdirector Técnico Cientifico 
Medico Especialista, Coordinadora Medica
Jefe Oficina de Docencia e Investigacion</t>
  </si>
  <si>
    <t>237</t>
  </si>
  <si>
    <t>281</t>
  </si>
  <si>
    <t>D19010300060190103302-20</t>
  </si>
  <si>
    <t>282</t>
  </si>
  <si>
    <t>283</t>
  </si>
  <si>
    <t>284</t>
  </si>
  <si>
    <t>118-2022</t>
  </si>
  <si>
    <t>SCHWIND LATIN S.A</t>
  </si>
  <si>
    <t xml:space="preserve">Servicio de mantenimiento preventivo, correctivo, equipo laser CO2 Acupulse Lumenis del servicio de consulta externa del para el hospital universitario centro Dermatológico Federico Lleras Acosta E.S.E. “Federico Lleras Acosta”. </t>
  </si>
  <si>
    <t>pagos posteriores a cada visita de mantenimiento preventivo previa presentación de factura de venta y recibido a satisfacción del servicio, por parte del supervisor del contrato mediante informe de supervisión, para pagar a treinta (30) días, anexando certificado del pago a los sistemas de seguridad social a los que se encuentra obligada a cotizar.</t>
  </si>
  <si>
    <t>206</t>
  </si>
  <si>
    <t>A020202008007015-20</t>
  </si>
  <si>
    <t>Acta 13 del 03 de marzo de 2022</t>
  </si>
  <si>
    <t>CL 77 B No. 57 -141 OF 313
LGARCIA@ROCOL.COM.CO
3112280/3175140266</t>
  </si>
  <si>
    <t>A020200200900301-20</t>
  </si>
  <si>
    <t>290</t>
  </si>
  <si>
    <t>Carrera 70 G No, 127A-97 APTO 103 
Telefono 3002132455
email: gamboaluisart@yahoo.com</t>
  </si>
  <si>
    <t>8 HORAS MINIMAS MENSUALES AUDITORIA MEDICA</t>
  </si>
  <si>
    <t>119-2022</t>
  </si>
  <si>
    <t>COLAMSEG CORREDORES DE SEGUROS S.A</t>
  </si>
  <si>
    <t>A02020200700103506-20
A02020200700103505-20
A02020200700103510-20</t>
  </si>
  <si>
    <t>no representa erogación alguna a cargo del Centro.</t>
  </si>
  <si>
    <t>Carrera 11 No. 73-44 Telefono 3131562</t>
  </si>
  <si>
    <t>Acta Comité Contratos 017 del 22 de marzo de 2022</t>
  </si>
  <si>
    <t>Convocatoria Cerrada 011</t>
  </si>
  <si>
    <t xml:space="preserve">se compromete a prestar sus servicios como un intermediario de seguros legalmente autorizado para funcionar en Colombia para que presente un plan de aseguramiento con el fin de adquirir las pólizas para: el amparo de los bienes muebles e inmuebles, la seguridad de los pacientes, visitantes, servidores públicos que se requieran y los demás intereses patrimoniales del Centro Dermatológico Federico Lleras Acosta E.S.E. </t>
  </si>
  <si>
    <t>142</t>
  </si>
  <si>
    <t>120-2022</t>
  </si>
  <si>
    <t>JAMS TECHNOLOGY S.A.S.</t>
  </si>
  <si>
    <t>Prestar el servicio de mantenimiento integral (preventivo, predictivo y correctivo) de la planta telefónica, ubicada en las instalaciones de la E.S.E Centro Dermatológico Federico Lleras Acosta.</t>
  </si>
  <si>
    <t>A. Un primer pago, correspondiente desde la fecha de inicio de ejecución del contrato hasta el día 20 del mes correspondiente, previa presentación de la cuenta de cobro y/o factura e informe de supervisión y certificación de cumplimiento con los anexos referidos al pago a los sistemas de seguridad social a los que se encuentra obligada (o) a cotizar. B.Mensualidades vencidas por un valor de $1.784.659,2 con corte los días 20 de cada mes, previa presentación de la cuenta de cobro y/o factura e informe de supervisión y certificación de cumplimiento expedido por la supervisora, el cual deberá acompañarse por los soportes antes referidos en el literal A</t>
  </si>
  <si>
    <t>Acta Comité Contratos 016 del 17 de marzo de 2022</t>
  </si>
  <si>
    <t>Calle 8 C No. 78C-55 Telefono: jamstechnology@gmaiil.com
4241111 - 4247262</t>
  </si>
  <si>
    <t>340 SMLMV</t>
  </si>
  <si>
    <t>243</t>
  </si>
  <si>
    <t>Kr. 23 D No. 40 Sur-28 Casa  Telefono 3058509236
email: dkgarcia@unal.edu.co</t>
  </si>
  <si>
    <t>254</t>
  </si>
  <si>
    <t>242</t>
  </si>
  <si>
    <t>US$5,000,000</t>
  </si>
  <si>
    <t>Calle 24 No. 95-12 Bodega 53 Telefono 7422333
gerencia@upsistemas.com</t>
  </si>
  <si>
    <t>A02020100300809-20</t>
  </si>
  <si>
    <t>236</t>
  </si>
  <si>
    <t>266</t>
  </si>
  <si>
    <t>Convocatoria Directa
Desierta 013-2022</t>
  </si>
  <si>
    <t>40</t>
  </si>
  <si>
    <t>121-2022</t>
  </si>
  <si>
    <t>CORPORACIÓN TODOS POR LA PAZ “CORPPAZ”</t>
  </si>
  <si>
    <t xml:space="preserve">Suministrar productos de Aseo y Cafetería para la sede principal, administrativa y Chapinero de la ESE Centro Dermatológico “Federico Lleras Acosta”. </t>
  </si>
  <si>
    <t xml:space="preserve">. El valor del contrato se pagará en mensualidades vencidas dentro de los treinta (30) días previa presentación de la factura de venta con los requisitos legales, acompañado del recibido a satisfacción, informe de supervisión y cumplimiento emitido por el supervisor del contrato y de la certificación del pago de aporte a parafiscales. PARÁGRAFO: El CENTRO consignará el pago del contrato en una entidad financiera indicada por el proponente, donde éste posea una cuenta corriente o de ahorros, afiliada al sistema automático de pagos – SAP. </t>
  </si>
  <si>
    <t>Acta Comité Contratos 018 del 24 de marzo de 2022</t>
  </si>
  <si>
    <t>Calle 9 # 3e 01 Int:3 - Mnz:A
3147711678-3153957427
CORPOPAZ@OUTLOOK.COM</t>
  </si>
  <si>
    <t>Desierta Convocatoria cerrada 012-22</t>
  </si>
  <si>
    <t>122-2022</t>
  </si>
  <si>
    <t>MANUEL FERNANDO ORTIZ CASTAÑEDA</t>
  </si>
  <si>
    <t>062</t>
  </si>
  <si>
    <t xml:space="preserve">a. Un primer pago, correspondiente desde la fecha de inicio de ejecución del contrato hasta el día 20 del mes correspondiente. b. Mensualidades vencidas con corte los días 20 de cada mes. PARÁGRAFO PRIMERO: EL CENTRO cancelará la prestación de los servicios al CONTRATISTA, para lo cual tendrá en cuenta el número de pacientes atendidos por hora en consulta, y por evento se tendrá en cuenta el número y tipo de procedimientos, según tarifas establecidas por el Director General. La asistencia a Ateneo será reconocida sí cumple con 20 horas asistenciales semanales. PARÁGRAFO SEGUNDO: Los pagos están sujetos a la presentación de la cuenta de cobro y del formato PA-CDJ-FO-011 Informe de supervisión y certificación de cumplimiento de contrato u orden, con los anexos referidos al pago a los sistemas de seguridad social a los que se encuentra obligado (a) a cotizar). </t>
  </si>
  <si>
    <t>Calle 97 # 70 - 90 Apartamento 402 Torre 1 Pontevedra
3104783139
manferorcar@hotmail.com</t>
  </si>
  <si>
    <t>039</t>
  </si>
  <si>
    <t>31</t>
  </si>
  <si>
    <t>No.1: En enero 24 de 2022 se suspende a partir de 25 al 30 de enero de 2022. 
Reinicio 1: el 31 de enero de 2022, va hasta el 24 de septiembre de 2022</t>
  </si>
  <si>
    <t>314</t>
  </si>
  <si>
    <t>318</t>
  </si>
  <si>
    <t>123-2022</t>
  </si>
  <si>
    <t>313</t>
  </si>
  <si>
    <t>015</t>
  </si>
  <si>
    <t>Carrera 11 No. 67A-09 Sur Apto 301 Torre 10 El Porvenir Telefono 3192945750
valencia-lady@hotmail.com</t>
  </si>
  <si>
    <t>212</t>
  </si>
  <si>
    <t>se cancelará de la siguiente manera: posterior a cada visita de mantenimiento preventivo previa presentación de factura de venta, recibido a satisfacción del servicio por parte del supervisor del contrato, mediante informe de supervisión, anexando certificado de pago al sistema de seguridad social a los que se encuentra obligada a cotizar.</t>
  </si>
  <si>
    <t>234</t>
  </si>
  <si>
    <t xml:space="preserve">pagos mensuales de $4.422.972 IVA incluido (mes vencido), previa presentación de la factura de venta con el lleno de los requisitos legales y presentación del informe de supervisión y cumplimiento expedido por el supervisor el cual deberá acompañarse por los anexos referidos al pago a los sistemas de seguridad social a los que se encuentra obligada(o) a cotizar (Certificación del revisor fiscal). </t>
  </si>
  <si>
    <t>80 HORAS</t>
  </si>
  <si>
    <t>195</t>
  </si>
  <si>
    <t>Av. Jimenez # 4 - 03 Apto 601
8140087
c_sanchezrestrepo@hotmail.com</t>
  </si>
  <si>
    <t xml:space="preserve">UNIVERSIDAD SANTO TOMÁS
Abogado (14/04/2011)
Magíster en Derecho Penal (30/10/2015)
Tarjeta Porfesional de Abogado - Rama Judicial - Consejo Superior de la judicatura
Antecedentes Disciplinarios de abogados  </t>
  </si>
  <si>
    <t>127</t>
  </si>
  <si>
    <t>Avenida Calle 116 No. 55C-40 Torre 1 Apto. 305 telefono 3125368184</t>
  </si>
  <si>
    <t>082</t>
  </si>
  <si>
    <t>56</t>
  </si>
  <si>
    <t>Carrera 106 No. 143-12 Telefono 3505104715 
juanjose2609@hotmail.com</t>
  </si>
  <si>
    <t>Calle 1 C # 12 A 11
3202883122
josmartct@gmail.com</t>
  </si>
  <si>
    <t>173</t>
  </si>
  <si>
    <t>094</t>
  </si>
  <si>
    <t>106</t>
  </si>
  <si>
    <t>128</t>
  </si>
  <si>
    <t>Carrera 50B No. 69-44 Telefono : 3003023660 email: johnnovavilla@yahoo.com</t>
  </si>
  <si>
    <t>A02020200900709-20</t>
  </si>
  <si>
    <t>104</t>
  </si>
  <si>
    <t>105</t>
  </si>
  <si>
    <t>312</t>
  </si>
  <si>
    <t>155</t>
  </si>
  <si>
    <t xml:space="preserve">ANGEL OMAR JAIMES RAMIREZ </t>
  </si>
  <si>
    <t>Prestar los servicios médicos asistenciales especializados en Dermatología, en el área de biopsias, procedimientos y cirugía Dermato-Oncológica y participar en actividades académicas en las instalaciones de la Empresa Social del Estado Centro Dermatológico Federico Lleras Acosta, cuando sea convocado (a).</t>
  </si>
  <si>
    <t>226</t>
  </si>
  <si>
    <t>Calle 9 D # 69 B 89apto 503
3158016311
dr.angel.dermatolgia26@gmail.com</t>
  </si>
  <si>
    <t>COLPENSIOENS</t>
  </si>
  <si>
    <t>Suspensión 1: El día 22 de marzo de 2022, suspende la ejecución del  contrato a partir del día 22 de marzo de 2022 y hasta el día 27 de marzo de 2022, por motivo de índole personal
Reinicio1: El día 28 de marzo de 2022, reinicia la ejecución del contrato, se extiende la duración hasta el 27 de octubre de 2022.  
Suspensión 2: El día 04 de abril de 2022, suspende la ejecución del  contrato a partir del día 05 al 10 de abril, por motivo de índole personal.</t>
  </si>
  <si>
    <t>124-2022</t>
  </si>
  <si>
    <r>
      <t>JOHN ALEXANDER NOVA VILLANUEVA</t>
    </r>
    <r>
      <rPr>
        <sz val="11"/>
        <color theme="1"/>
        <rFont val="Arial"/>
        <family val="2"/>
      </rPr>
      <t xml:space="preserve"> </t>
    </r>
  </si>
  <si>
    <t xml:space="preserve">Prestar los servicios profesionales especializados como investigador principal, para dar continuidad al proyecto “Supervivencia y factores pronóstico en pacientes con Melanoma lentiginoso acral  en dos centros de referencia en Colombia. Estudio de cohorte. Años 2021-2026”-1DIS02-6AÑ realizado en convenio con el Instituto Nacional de Cancerología. </t>
  </si>
  <si>
    <t>183</t>
  </si>
  <si>
    <t>Jefe Oficina de Docencia e Investigacion (E)</t>
  </si>
  <si>
    <t>ZULMA LORENA ALVARADO ÁLVAREZ</t>
  </si>
  <si>
    <t>XXXXXXXXX</t>
  </si>
  <si>
    <t>X</t>
  </si>
  <si>
    <t>Cra 50 B 64 - 44 Apto 1801 t2
3003023660
johnnovavilla@yahoo.com</t>
  </si>
  <si>
    <t>39</t>
  </si>
  <si>
    <t>30</t>
  </si>
  <si>
    <t>Carrera 73 A No. 56A_31 Int. 4 Apto. 501 Telefono 3164238390 odvelasquez@gmail.com</t>
  </si>
  <si>
    <t>125</t>
  </si>
  <si>
    <t>122</t>
  </si>
  <si>
    <t>137</t>
  </si>
  <si>
    <t>Carrera 58 No. 119A-98  Edificio 3 APTO 1008 Lagos de Cordoba Telefono 3002033737 email: infectologiasas@gmail.com</t>
  </si>
  <si>
    <t>Carrera 18 A No. 143-72 apto 406 Telefono 3158036774 email: lpulidop76@hotmail.com</t>
  </si>
  <si>
    <t>322</t>
  </si>
  <si>
    <t>321</t>
  </si>
  <si>
    <t>125-2022</t>
  </si>
  <si>
    <t xml:space="preserve">Suspensión 1: El día 07 de abril de 2022, suspende la ejecución del  contrato a partir del día 07 al 18 deabril de 2022, por motivo de índole personal
Reinicio1: 
</t>
  </si>
  <si>
    <t xml:space="preserve">ANGIE VANESSA BARRERA CARDONA </t>
  </si>
  <si>
    <t>Prestar los servicios de apoyo como Auxiliar de Enfermería en la toma de signos vitales a pacientes de consulta externa y apoyar demás actividades que le sean encomendadas en esta área en las dos sedes de la ESE Centro Dermatológico Federico Lleras Acosta.</t>
  </si>
  <si>
    <t>258</t>
  </si>
  <si>
    <t>a. Un primer pago, correspondiente desde la fecha de inicio de ejecución del contrato hasta el día veinte del mes correspondiente, previa presentación de la cuenta de cobro y/o factura e informe de supervisión y cumplimiento con los anexos referidos al pago a los sistemas de seguridad social a los que se encuentra obligada (o) a cotizar. b. Mensualidades vencidas por un valor de: UN MILLÓN QUINIENTOS OCHENTA Y UN MIL OCHOCIENTOS CUARENTA PESOS M/CTE ($1.581.840)  con corte los días 20 de cada mes, previa presentación de la cuenta de cobro y/o factura e informe de supervisión y cumplimiento expedido por la supervisora, el cual deberá acompañarse por los soportes antes referidos en el literal a). PARAGRAFO: Los pagos están sujetos a la presentación de la cuenta de cobro y del formato PA-CDJ-FO-011 Informe de supervisión y certificación de cumplimiento de contrato u orden, con los anexos referidos al pago a los sistemas de seguridad social a los que se encuentra obligado (a) a cotizar.</t>
  </si>
  <si>
    <t>CRA 3 A 48 T 38 SUR CASA DIANA TURBAY
3204266329
cardonavanessa0207@hotmail.com</t>
  </si>
  <si>
    <t>126-2022</t>
  </si>
  <si>
    <t xml:space="preserve">LILIANA ANDREA LIZARAZO AREVALO </t>
  </si>
  <si>
    <t>a. Un primer pago, correspondiente desde la fecha de inicio de ejecución del contrato hasta el día 20 del mes correspondiente. b. Mensualidades vencidas con corte los días 20 de cada mes. PARÁGRAFO PRIMERO: EL CENTRO cancelará la prestación de los servicios al CONTRATISTA, para lo cual tendrá en cuenta el número de pacientes atendidos por hora en consulta, y por evento se tendrá en cuenta el número y tipo de procedimientos, según tarifas establecidas por el Director General. La asistencia a Ateneo será reconocida sí cumple con 20 horas asistenciales semanales. PARÁGRAFO SEGUNDO: Los pagos están sujetos a la presentación de la cuenta de cobro y del formato PA-CDJ-FO-011 Informe de supervisión y certificación de cumplimiento de contrato u orden, con los anexos referidos al pago a los sistemas de seguridad social a los que se encuentra obligado (a) a cotizar).</t>
  </si>
  <si>
    <t>Fredy Alberto Romero Jimenez</t>
  </si>
  <si>
    <t>127-2022</t>
  </si>
  <si>
    <t>GRUPO IYUNXI SAS</t>
  </si>
  <si>
    <t>Implementar la herramienta ORFEO en nube para la gestión documental del Centro Dermatológico Federico Lleras Acosta E.S.E.</t>
  </si>
  <si>
    <t>El valor del contrato se pagará previa presentación de la factura con el lleno de los requisitos legales e informe de supervisión y certificación de cumplimiento expedido por el (los) supervisor (es), el cual deberá (n) acompañarse por la Certificación de paz y salvo de los aportes al sistema de seguridad social y parafiscales. PARÁGRAFO PRIMERO: La E.S.E. Centro Dermatológico “Federico Lleras Acosta” consignará los pagos del contrato en una Entidad Financiera indicada por el proponente, donde éste posea una cuenta corriente o de ahorros, afiliada al sistema automático de pagos – SAP de la siguiente forma:
10%	A los 8 días de iniciado el contrato y previa aprobación por parte de los supervisores del plan de trabajo
20%	Aprobación por parte de los supervisores de la parametrización del Sistema
40%	Aprobación por parte de los supervisores de la implementación y puesta en producción
30%	El 30% restante se cancelará en tres pagos iguales, cada uno correspondiente al 10%, y serán distribuidos teniendo en cuenta la fecha en que la supervisión del contrato apruebe la implementación y puesta en producción del sistema.
El último pago correspondiente al 10%, se pagará al finalizar el contrato a satisfacción.</t>
  </si>
  <si>
    <t>215</t>
  </si>
  <si>
    <t>18/02/2022
08/03/2022</t>
  </si>
  <si>
    <t>175
222</t>
  </si>
  <si>
    <t>A02020200600501-20
A02020200600501-20</t>
  </si>
  <si>
    <t>158
216</t>
  </si>
  <si>
    <t>22/2/22
09/03/2022</t>
  </si>
  <si>
    <t>10200000
4000000</t>
  </si>
  <si>
    <t>OK</t>
  </si>
  <si>
    <t>129-2022</t>
  </si>
  <si>
    <t xml:space="preserve">ROCIO DE DIEGO SANCHEZ </t>
  </si>
  <si>
    <t xml:space="preserve">Prestar servicios profesionales de Psicología en apoyo a la Subdirección Técnico-Científica, para la atención de pacientes en consulta externa y actividades de capacitaciones a los usuarios que acuden a las instalaciones de la Empresa Social del Estado Centro Dermatológico Federico Lleras Acosta, cuando sea convocado (a). </t>
  </si>
  <si>
    <t>a. Un primer pago, correspondiente desde la fecha de inicio de ejecución del contrato hasta el día 20 del mes correspondiente, previa presentación de la cuenta de cobro y/o factura e informe de supervisión y certificación de cumplimiento con los anexos referidos al pago a los sistemas de seguridad social a los que se encuentra obligada (o) a cotizar. b. Mensualidades vencidas con corte los días 20 de cada mes, previa presentación de la cuenta de cobro y/o factura e informe de supervisión certificación y cumplimiento expedido por la supervisora, el cual deberá acompañarse por los soportes antes referidos en el literal a). PARAGRAFO PRIMERO: EL CENTRO cancelará la prestación de los servicios al CONTRATISTA, para lo cual tendrá en cuenta el número de pacientes atendidos por hora en consulta, y por evento se tendrá en cuenta el número y tipo de procedimientos, según tarifas establecidas por la Dirección General</t>
  </si>
  <si>
    <t>252</t>
  </si>
  <si>
    <t>Medico Especialista, Coordinadora Medica</t>
  </si>
  <si>
    <t>Marcela Soler Tovar</t>
  </si>
  <si>
    <t>211</t>
  </si>
  <si>
    <t>192</t>
  </si>
  <si>
    <t>Calle 49 No. 13-60
7447555 ext.2246 - 2263</t>
  </si>
  <si>
    <t>Convocatoria Cerrada 010-2022</t>
  </si>
  <si>
    <t>Calle 169 A # 62-87 Apartamento 805 T1 Portales del Norte
3003214368 
rociodds@gmail.com</t>
  </si>
  <si>
    <t>5 HORAS SEMANALES</t>
  </si>
  <si>
    <t>25</t>
  </si>
  <si>
    <t>35</t>
  </si>
  <si>
    <t>10</t>
  </si>
  <si>
    <t>52</t>
  </si>
  <si>
    <t>32</t>
  </si>
  <si>
    <t>130-2022</t>
  </si>
  <si>
    <t>Suministrar e instalar una (1) mesa en acero inoxidable y dos (2) vidrios templados para el área de sala de procedimientos de la sede Chapinero de la E.S.E Hospital Universitario Centro Dermatológico Federico Lleras Acosta.</t>
  </si>
  <si>
    <t>20 DÍAS</t>
  </si>
  <si>
    <t>131-2022</t>
  </si>
  <si>
    <t>JOHN FREDY ZAMBRANO MARIN</t>
  </si>
  <si>
    <t>Prestar los servicios profesionales con la elaboración y presentación de la información exógena DIAN y SHD (Secretaria de Hacienda Distrital) vigencia 2021.</t>
  </si>
  <si>
    <t>289</t>
  </si>
  <si>
    <t>a. Un primer pago correspondiente desde la fecha de inicio de ejecución del contrato hasta el día 20 del mes correspondiente, previa presentación de la cuenta de cobro y/o factura e informe de supervisión y cumplimiento con los anexos referidos al pago a los sistemas de seguridad social a los que se encuentra obligada a cotizar. b. Mensualidades vencidas con corte los días 20 de cada mes por valor de UN MILLÓN NOVECIENTOS MIL PESOS MCTE ($1.900.000), previa presentación de la cuenta de cobro y/o factura e informe de supervisión y cumplimiento expedido por la supervisora, el cual deberá acompañarse por los soportes antes referidos en el literal a.</t>
  </si>
  <si>
    <t xml:space="preserve">Calle 47 A Sur No. 3B-77  Teléfono: 2651949
Email:  johnfry123@gmail.com </t>
  </si>
  <si>
    <t>352</t>
  </si>
  <si>
    <t>344</t>
  </si>
  <si>
    <t>347</t>
  </si>
  <si>
    <t>Técnico Administrativo 3124 - 16, responsable de Gestión Documental 
Profesional Universitario responsable del Area de Informatica</t>
  </si>
  <si>
    <t>Luisa Liliana Cartagena
Juan Carlos Vasquez Ramirez</t>
  </si>
  <si>
    <t>39567370
80149659</t>
  </si>
  <si>
    <t>X
5</t>
  </si>
  <si>
    <t>Acta 19 del 29 de marzo de 2022</t>
  </si>
  <si>
    <t>Calle 97 No. 61-09
3162279392
info@iyu.com.co</t>
  </si>
  <si>
    <t>Convocatoria 
Cerrada</t>
  </si>
  <si>
    <t>355</t>
  </si>
  <si>
    <t>A020101003008014-20</t>
  </si>
  <si>
    <t>353</t>
  </si>
  <si>
    <t>357</t>
  </si>
  <si>
    <t xml:space="preserve">Prorroga 1: En abril 21 de 2022 se prorroga el plazo por dos (2) meses, es decir, hasta el 21 de junio de 2022. </t>
  </si>
  <si>
    <t>PENDIENTE
PENDIENTE</t>
  </si>
  <si>
    <t>Calle 10 # 37 A 32 casa la Esperanza - Duitama
Cel: 3052445912
andreadoctor@hotmail.com</t>
  </si>
  <si>
    <t>132-2022</t>
  </si>
  <si>
    <t>HOLMAN OSIRIZ RUIZ MARTINEZ</t>
  </si>
  <si>
    <t xml:space="preserve">Apoyar las actividades del área de informática para el correcto funcionamiento del sistema informático del Hospital Universitario centro Dermatológico Federico Lleras Acosta E.S.E. </t>
  </si>
  <si>
    <t>307</t>
  </si>
  <si>
    <t>a. Un primer pago, correspondiente desde la fecha de inicio de la ejecución del contrato hasta el día veinte (20) calendario del mes correspondiente, previa presentación de la cuenta de cobro e informe de supervisión y cumplimiento con los anexos requeridos que soporten el pago a los sistemas de seguridad social a los que se encuentra obligado a cotizar.  b. Mensualidades vencidas con corte al día veinte (20) calendario de cada mes por un valor de: TRES MILLONES QUINIENTOS MIL PESOS ($3.500.000), previa presentación de la cuenta de cobro e informe de supervisión y cumplimiento expedido por el supervisor, el cual deberá acompañarse por los soportes antes referidos.</t>
  </si>
  <si>
    <t>Acta 20 del 21 de abril de 2022</t>
  </si>
  <si>
    <t>Calle 70 A 77 L 05 Piso 4 Bosa Nueva Granada
3174454174
holrui108@gmail.com</t>
  </si>
  <si>
    <t>382</t>
  </si>
  <si>
    <t xml:space="preserve">Suspensión 1: El día 11 de abril de 2022, suspende la ejecución del  contrato a partir del día 11 al  17 de abril, por motivo de índole personal.
Reinicio 1: El día 18 de abril de 2022, reinicia la ejecución del contrato, se extiende la duración hasta el 05 de octubre de 2022.  </t>
  </si>
  <si>
    <t>VALOR EJECUTADO  
A LA  FECHA A ABRIL 2022</t>
  </si>
  <si>
    <t>SALDO 
ABRIL 2022</t>
  </si>
  <si>
    <t>383</t>
  </si>
  <si>
    <t xml:space="preserve">Carrera 21 A No.124-55 Telefono: 3158902225 email: maurirod@cable.net.co </t>
  </si>
  <si>
    <t>133-2022</t>
  </si>
  <si>
    <t>ELEDEK SALENA CARRILLO AMAYA</t>
  </si>
  <si>
    <t>Prestar los servicios profesionales como apoyo para el área de presupuesto que permita realizar el registro de operaciones presupuestales, control del archivo documental, apoyo en la elaboración y presentación oportuna de informes externos e internos y actualización del módulo de presupuesto en el software de Dinámica Gerencial.</t>
  </si>
  <si>
    <t>294</t>
  </si>
  <si>
    <t xml:space="preserve">a. Un primer pago, correspondiente desde la fecha de inicio de ejecución del contrato hasta el día 20 del mes correspondiente, previa presentación de la cuenta de cobro e informe de supervisión y certificación de cumplimiento con los anexos referidos al pago a los sistemas de seguridad social a los que se encuentra obligado a cotizar. b. Mensualidades vencidas por valor de CUATRO MILLONES DE PESOS MCTE ($4.000.000), con corte los días 20 de cada mes, previa presentación de la cuenta de cobro e informe de supervisión y certificación de cumplimiento expedido por el supervisor, el cual deberá acompañarse por los soportes antes referidos en el literal a).  </t>
  </si>
  <si>
    <t>Acta 21 del 28 de abril de 2022</t>
  </si>
  <si>
    <t>Mauricio Alberto Angel Macias
Bibiana Chavarro Portilla</t>
  </si>
  <si>
    <t xml:space="preserve">Jefe Oficina de Docencia e Investigacion
Profesional Especializada Coordinadora de Apoyo Diagnostico  </t>
  </si>
  <si>
    <t>Avenida Caracas 1 - 01
elesalenac@gmail.com
3204289000</t>
  </si>
  <si>
    <t>1032377897
79368488</t>
  </si>
  <si>
    <t>5
8</t>
  </si>
  <si>
    <t>Marcela Soler Tovar
Mauricio Molina Achury</t>
  </si>
  <si>
    <t xml:space="preserve">Medico Especialista, Coordinadora Medica
Subdirector Técnico Cientifico
Jefe Oficina de Docencia e Investigacion (E) </t>
  </si>
  <si>
    <t>Marcela Soler Tovar
Mauricio Molina Achury
Zulma Lorena Alvarado Alvarez</t>
  </si>
  <si>
    <t>134-2022</t>
  </si>
  <si>
    <t>Suministrar e instalar trece (13) m2 de vinilo esmerilado sobre los vidrios de fachada del área de la clínica estética de la sede Principal de la E.S.E Hospital Universitario Centro Dermatológico Federico Lleras Acosta.</t>
  </si>
  <si>
    <t>5 DÍAS</t>
  </si>
  <si>
    <t>305</t>
  </si>
  <si>
    <t>51</t>
  </si>
  <si>
    <t>135-2022</t>
  </si>
  <si>
    <t>136-2022</t>
  </si>
  <si>
    <t>NETUX S.A.S</t>
  </si>
  <si>
    <t>Prestar el servicio de mantenimiento preventivo, correctivo y calibración del sistema de monitoreo digital de telemetría de la E.S.E “Centro Dermatológico Federico Lleras Acosta”.</t>
  </si>
  <si>
    <t>Un primero pago por valor de $3.400.000 correspondiente al alquiler de 16 equipos el cual se cancela una sola vez durante el tiempo que duren  los equipos en el Centro y seis pagos parciales por valor de $3.721.739, por concepto, mantenimiento correctivo, mantenimiento preventivo, calibración de los sensores y el uso del aplicativo “mimonitor” donde se tiene en tiempo real las temperaturas y humedades de los equipos y áreas de control.  Presentación de factura e informe de supervisión y certificación de cumplimiento para pagar a treinta (30) días, anexando certificado del pago a los sistemas de seguridad social a los que se encuentra obligada a cotizar.</t>
  </si>
  <si>
    <t xml:space="preserve">Suministrar e instalar sistema de ventilación y equipo de aire acondicionado para las áreas de farmacia y cajas en la sede Chapinero de la E.S.E Hospital Universitario Centro Dermatológico Federico Lleras Acosta. </t>
  </si>
  <si>
    <t>267</t>
  </si>
  <si>
    <t xml:space="preserve">El valor del contrato se cancelará una vez finalizada la entrega, instalación y puesta en marcha de los equipos de aire acondicionado y sistema de ventilación de la propuesta y una vez recibido a conformidad por parte del supervisor del contrato y previa presentación de cuenta de cobro y/o factura e informe de supervisión y certificación de cumplimiento expedido por el supervisor con los anexos referidos al pago a los sistemas de seguridad social a los que se encuentra obligado a cotizar. </t>
  </si>
  <si>
    <t>Calle 129 No. 54-75 Int 4 Apto 301 Telefono: 2261504 email: roarquitectos@gmail.com</t>
  </si>
  <si>
    <t>Circular 3 Av 73 - 34
3176415029
contacto@netuxtecnologia.com</t>
  </si>
  <si>
    <t>1.000 SMLMV</t>
  </si>
  <si>
    <t>137-2022</t>
  </si>
  <si>
    <t>CENTRO INTERACTIVO DE CRM S.A.S</t>
  </si>
  <si>
    <t xml:space="preserve">Prestar el servicio de Centro de Contacto para la Empresa Social del Estado “Centro Dermatológico Federico Lleras Acosta”. </t>
  </si>
  <si>
    <t xml:space="preserve">Pagos mensuales IVA incluido (mes vencido), previa presentación de la factura de venta con el lleno de los requisitos legales y presentación del informe de supervisión y cumplimiento expedido por el supervisor el cual deberá acompañarse por los anexos referidos al pago a los sistemas de seguridad social a los que se encuentra obligada(o) a cotizar (Certificación del revisor fiscal). </t>
  </si>
  <si>
    <t>Medico Especialista, Coordinadora Medica
Subdirector Administrativo y Financiero</t>
  </si>
  <si>
    <t>Marcela Soler Tovar
Susana Valderrama Forero</t>
  </si>
  <si>
    <t>1032377897
51736889</t>
  </si>
  <si>
    <t>5
5</t>
  </si>
  <si>
    <t>Acta 22 del 03 de mayo de 2022</t>
  </si>
  <si>
    <t>Carrera 7 No. 16 - 36 Ed Avianca Sótano 1
6000000
comercial@interactivo.com.co</t>
  </si>
  <si>
    <t>Convocatoria Abierta 001 -2022</t>
  </si>
  <si>
    <t>138-2022</t>
  </si>
  <si>
    <t xml:space="preserve">Prestar los servicios médicos asistenciales en consulta externa y/o procedimientos en la especialidad de Dermatología, realizar actividades de Auditoría médica de pares, apoyo a SIAU y participar en actividades académicas en las instalaciones de la Empresa Social del Estado Centro Dermatológico “Federico Lleras Acosta” E.S.E. </t>
  </si>
  <si>
    <t xml:space="preserve">a. Un primer pago, correspondiente desde la fecha de inicio de ejecución del contrato hasta el día 20 del mes correspondiente, previa presentación de la cuenta de cobro y/o factura e informe de supervisión y certificación de cumplimiento con los anexos referidos al pago a los sistemas de seguridad social a los que se encuentra obligada (o) a cotizar. b. Mensualidades vencidas con corte los días 20 de cada mes, previa presentación de la cuenta de cobro y/o factura e informe de supervisión certificación y cumplimiento expedido por la supervisora, el cual deberá acompañarse por los soportes antes referidos en el literal a). PARÁGRAFO PRIMERO: EL CENTRO cancelará la prestación de los servicios al CONTRATISTA, para lo cual tendrá en cuenta el número de pacientes atendidos por hora en consulta, y por evento se tendrá en cuenta el número y tipo de procedimientos, según tarifas establecidas por la Dirección General. La asistencia a Ateneo será reconocida sí cumple con 20 horas asistenciales semanales. PARÁGRAFO SEGUNDO: Los pagos están sujetos a la presentación de la cuenta de cobro y del formato PA-CDJ-FO-011 Informe de supervisión y certificación de cumplimiento de contrato u orden, con los anexos referidos al pago a los sistemas de seguridad social a los que se encuentra obligado (a) a cotizar). </t>
  </si>
  <si>
    <t>1032377897
79368488
52075120</t>
  </si>
  <si>
    <t>5
8
7</t>
  </si>
  <si>
    <t>Carrera 1 84 c 50 Torre 5 Apt 502 la Cabrera
3106660168
mronderos@hotmail.com</t>
  </si>
  <si>
    <t>Suspensión 1: 11 al 17 de mayo de 2022, por motivos personal</t>
  </si>
  <si>
    <t>Suspensión 1: 07 de abril de 2022 y hasta el día 18 de abril de 2022, por motivo de índole personal.</t>
  </si>
  <si>
    <t xml:space="preserve">Suspensión: 22 de abril hasta el 09 de mayo de 2022, por motivos de salud.
Reinicio 1 : a partir del 10 de mayo de 2022, se extiende la duración del contrato por el mismo período de la suspensión, esto es, dieciocho (18) días calendario, hasta el día 19 de octubre de 2022. </t>
  </si>
  <si>
    <t>404</t>
  </si>
  <si>
    <t>405</t>
  </si>
  <si>
    <t>49</t>
  </si>
  <si>
    <t>Prestar el servicio de reparación de la cámara 1000 serie MC10000683 del Equipo ATBM del área asistencial de la E.S.E Centro Dermatológico Federico Lleras Acosta, la cual se encuentra en la casa matriz Fotofinder Alemania.</t>
  </si>
  <si>
    <t>Un pago total  al finalizar el servicio, previa presentación de factura e informe de supervisión y certificación de cumplimiento para pagar a pronto pago (8) días, anexando certificado del pago a los sistemas de seguridad social a los que se encuentra obligada a cotizar.</t>
  </si>
  <si>
    <t>415</t>
  </si>
  <si>
    <t>414</t>
  </si>
  <si>
    <t>424</t>
  </si>
  <si>
    <t>139-2022</t>
  </si>
  <si>
    <t>140-2022</t>
  </si>
  <si>
    <t>141-2022</t>
  </si>
  <si>
    <t xml:space="preserve">Prestar los servicios médicos asistenciales en consulta externa en la especialidad de Cirugía Vascular Periférica y participar en actividades académicas en las instalaciones de la Empresa Social del Estado Centro Dermatológico Federico Lleras Acosta, cuando sea convocado (a). </t>
  </si>
  <si>
    <t>132</t>
  </si>
  <si>
    <t xml:space="preserve">a Un primer pago, correspondiente desde la fecha de inicio de ejecución del contrato hasta el día 20 del mes correspondiente, previa presentación de la cuenta de cobro y/o factura e informe de supervisión y certificación de cumplimiento con los anexos referidos al pago a los sistemas de seguridad social a los que se encuentra obligada (o) a cotizar. b. Mensualidades vencidas con corte los días 20 de cada mes, previa presentación de la cuenta de cobro y/o factura e informe de supervisión certificación y cumplimiento expedido por la supervisora, el cual deberá acompañarse por los soportes antes referidos en el literal a). PARÁGRAFO PRIMERO: EL CENTRO cancelará la prestación de los servicios al CONTRATISTA, según la tabla de honorarios médicos vigencia 2022 establecida mediante la Resolución 063 del 10 de mayo de 2022 por la Dirección General. </t>
  </si>
  <si>
    <t xml:space="preserve">a. Un primer pago, correspondiente desde la fecha de inicio de ejecución del contrato hasta el día 20 del mes correspondiente, previa presentación de la cuenta de cobro y/o factura e informe de supervisión y certificación de cumplimiento con los anexos referidos al pago a los sistemas de seguridad social a los que se encuentra obligada (o) a cotizar. b. Mensualidades vencidas con corte los días 20 de cada mes, previa presentación de la cuenta de cobro y/o factura e informe de supervisión certificación y cumplimiento expedido por la supervisora, el cual deberá acompañarse por los soportes antes referidos en el literal a). PARÁGRAFO PRIMERO: EL CENTRO cancelará la prestación de los servicios al CONTRATISTA, según la tabla de honorarios médicos vigencia 2022 establecida mediante la Resolución 063 del 10 de mayo de 2022 por la Dirección General. </t>
  </si>
  <si>
    <t>304</t>
  </si>
  <si>
    <t>142-2022</t>
  </si>
  <si>
    <t>Prestar los servicios de orientación e información de manera personalizada y humanizada en pre y post consulta a los usuarios del Centro Dermatológico “Federico Lleras Acosta”, en los módulos de atención interno y externo del SIAU, salas de espera y educación al paciente en pasillos</t>
  </si>
  <si>
    <t>285</t>
  </si>
  <si>
    <t xml:space="preserve">a. Un primer pago, correspondiente desde la fecha de inicio de ejecución del contrato hasta el día 20 del mes correspondiente. b. Mensualidades vencidas con corte los días 20 de cada mes por un valor de UN MILLÓN QUINIENTOS OCHENTA Y UN MIL PESOS ($1.581.000). PARÁGRAFO: Los pagos están sujetos a la presentación de la cuenta de cobro y del formato PA-CDJ-FO-011 Informe de supervisión y certificación de cumplimiento de contrato u orden, con los anexos referidos al pago a los sistemas de seguridad social a los que se encuentra obligado (a) a cotizar). </t>
  </si>
  <si>
    <t xml:space="preserve">Marcela Soler Tovar
Mauricio Molina Achury
</t>
  </si>
  <si>
    <t>Medico Especialista, Coordinadora Medica
Subdirector Técnico Cientifico</t>
  </si>
  <si>
    <t xml:space="preserve">1032377897
79368488
</t>
  </si>
  <si>
    <t xml:space="preserve">5
8
</t>
  </si>
  <si>
    <t>Acta 023 del 10/05/2022</t>
  </si>
  <si>
    <t>Calle 72 sur # 92 -85
Cel: 3125305319
alejalizarazo2211@gmail.com</t>
  </si>
  <si>
    <t>143-2022</t>
  </si>
  <si>
    <t xml:space="preserve">NATHALIA CORREA VELEZ </t>
  </si>
  <si>
    <t>Prestar los servicios médicos asistenciales en consulta externa y/o procedimientos en la especialidad de Dermatología, y participar en actividades académicas en las instalaciones de la Empresa Social del Estado Centro Dermatológico Federico Lleras Acosta, cuando sea convocado (a)</t>
  </si>
  <si>
    <t>303</t>
  </si>
  <si>
    <r>
      <rPr>
        <sz val="7"/>
        <rFont val="Arial"/>
        <family val="2"/>
      </rPr>
      <t>UNIVERSIDAD DEL ROSARIO</t>
    </r>
    <r>
      <rPr>
        <b/>
        <sz val="7"/>
        <rFont val="Arial"/>
        <family val="2"/>
      </rPr>
      <t xml:space="preserve">
</t>
    </r>
    <r>
      <rPr>
        <sz val="7"/>
        <rFont val="Arial"/>
        <family val="2"/>
      </rPr>
      <t>Médica y Cirujana (19/01/2011)</t>
    </r>
    <r>
      <rPr>
        <b/>
        <sz val="7"/>
        <rFont val="Arial"/>
        <family val="2"/>
      </rPr>
      <t xml:space="preserve">
RETHUS - MEDICINA</t>
    </r>
    <r>
      <rPr>
        <sz val="7"/>
        <rFont val="Arial"/>
        <family val="2"/>
      </rPr>
      <t xml:space="preserve">
FUNDACIÓN UNIVERSITARIA DE CIENCIAS DE LA SALUD - FUCS
Especialista en Dermatología (16/08/2019)
Especialista en Epidemiología Clínica (17/08/2018)
</t>
    </r>
    <r>
      <rPr>
        <b/>
        <sz val="7"/>
        <rFont val="Arial"/>
        <family val="2"/>
      </rPr>
      <t>RETHUS - ESPECIALIZACIÓN EN EPIDEMIOLOGIA CLINICA 
ESPECIALIZACIÓN EN DERMATOLOGIA</t>
    </r>
    <r>
      <rPr>
        <sz val="7"/>
        <rFont val="Arial"/>
        <family val="2"/>
      </rPr>
      <t xml:space="preserve">
HOSPITLA MILITAR CENTRAL
Atención Integral en Salud a Víctimas de Violencia Sexual (19/01/2022)
FUNDACIÓN INTERAMERICANA DEL CORAZON
Reanimación Basica para profesionales de la Salud (nov/2020)
Programa de apoyo Vital Cardiovascular Avanzado (nov/2020)
TRIBUNAL NACIONAL DE ETICA MEDICA
(Certificacion del Sisteman de Informacion de Registro de Sanciones del Tribunal Nacional de Etica Medica) </t>
    </r>
  </si>
  <si>
    <t>446</t>
  </si>
  <si>
    <t>447</t>
  </si>
  <si>
    <t>144-2022</t>
  </si>
  <si>
    <t>Acta 024 del 12/05/2022</t>
  </si>
  <si>
    <t>Verificado el 19 de mayo de 2022
Acta de Inicio</t>
  </si>
  <si>
    <t xml:space="preserve">Prestar servicios de apoyo profesional en la Subdirección Administrativa y Financiera. </t>
  </si>
  <si>
    <t>346</t>
  </si>
  <si>
    <t>a. Un primer pago, correspondiente desde la fecha de inicio de ejecución del contrato hasta el día 20 del mes correspondiente, previa presentación de la cuenta de cobro y/o factura e informe de supervisión y cumplimiento con los anexos referidos al pago a los sistemas de seguridad social a los que se encuentra obligada (o) a cotizar. b. Mensualidades vencidas por valor de DOS MILLONES OCHOCIENTOS MIL PESOS M/CTE ($2.800.000) con corte los días 20 de cada mes, previa presentación de la cuenta de cobro y/o factura e informe de supervisión y cumplimiento expedido por la supervisora, el cual deberá acompañarse por los soportes antes referidos en el literal a).</t>
  </si>
  <si>
    <t>Verificado el 19 de mayo de 2022
POLIZA</t>
  </si>
  <si>
    <t>464</t>
  </si>
  <si>
    <t>465</t>
  </si>
  <si>
    <t>450</t>
  </si>
  <si>
    <t>451</t>
  </si>
  <si>
    <t>22</t>
  </si>
  <si>
    <t>145-2022</t>
  </si>
  <si>
    <t>DERMATOPATO DIAGNOSTICA SAS</t>
  </si>
  <si>
    <t xml:space="preserve">Prestar los servicios especializados en realización de macro, descripción microscopía e interpretación de los casos de patología en dermatología y dermatología oncológica, a partir de las muestras entregadas por el servicio de histotecnología de la E.S.E. Centro Dermatológico “Federico Lleras Acosta”. </t>
  </si>
  <si>
    <t xml:space="preserve">El valor del contrato se cancelará de la siguiente manera: en mensualidades vencidas con corte al día 30 de cada mes, previa presentación de la factura e informe de supervisión y certificación de cumplimiento expedido por el (los) supervisor (es), el cual deberá (n) acompañarse por los soportes al pago a los sistemas de seguridad social a los que se encuentra obligada(o) a cotizar y Certificación de paz y salvo de los aportes al sistema de seguridad social y parafiscales. PARÁGRAFO PRIMERO:  EL CENTRO cancelará la prestación de los servicios al contratista, teniendo en cuenta las siguientes tarifas: Dermatopatología General: TREINTA MIL PESOS MCTE ($30.000) por cada paciente, que incluye: descripción macroscópica y microscópica, diagnóstico y validación en el sistema Dinámica Gerencial, y Dermatopatología - Cirugía de Mohs: TRESCIENTOS MIL PESOS MCTE ($300.000) por 1 estadio (incluye 1 a 4 cortes) y SETENTA Y CINCO MIL PESOS MCTE ($75.000) por corte adicional. Incluye el análisis e interpretación del material y reporte en el sistema Dinámica, de acuerdo con la oferta económica presentada y formará parte del contrato. </t>
  </si>
  <si>
    <t>CLL 93 No. 19 - 66 CS 203
4573468
samueldamorales@gmail.com</t>
  </si>
  <si>
    <t xml:space="preserve">Verificado el 19 de mayo de 2022
POLIZA
FIRMA CTO, ACUERDO, SARLAFT </t>
  </si>
  <si>
    <t>007
329</t>
  </si>
  <si>
    <t>7/01/2022
29/04/2022</t>
  </si>
  <si>
    <t>156
437</t>
  </si>
  <si>
    <t>22/02/2022
12/05/2022</t>
  </si>
  <si>
    <t>27.000.000
13.500.000</t>
  </si>
  <si>
    <t>A020202008007015-20
A020202008007015-20</t>
  </si>
  <si>
    <t>76</t>
  </si>
  <si>
    <t>36</t>
  </si>
  <si>
    <t>58</t>
  </si>
  <si>
    <t>482</t>
  </si>
  <si>
    <t>146-2022</t>
  </si>
  <si>
    <t>COMPUTINTA &amp; PUNTO S.A.S.</t>
  </si>
  <si>
    <t>Realizar una jornada de mantenimiento preventivo a las impresoras del Centro Dermatológico Federico Lleras Acosta E.S.E.</t>
  </si>
  <si>
    <t>una vez finalizada la jornada de mantenimientos preventivos, previa presentación de la factura e informe de supervisión y cumplimiento expedido por el supervisor, el cual deberá acompañarse por los anexos referidos al pago a los sistemas de seguridad social a los que se encuentra obligada(o) a cotizar (Certificación del revisor fiscal).</t>
  </si>
  <si>
    <t>Calle 77 # 15 - 25
omputinta_punto@hotmail.com 6359010</t>
  </si>
  <si>
    <t>Verificado el 26 de mayo de 2022
ACUERDO CONFIDENCIALIDAD, SARLF…..</t>
  </si>
  <si>
    <t>Verificado el 26 de mayo de 2022
Acta de Inicio</t>
  </si>
  <si>
    <t>147-2022</t>
  </si>
  <si>
    <t>148-2022</t>
  </si>
  <si>
    <t xml:space="preserve">JOHAN ANDRES RODRIGUEZ </t>
  </si>
  <si>
    <t xml:space="preserve">Verificado 27 de mayo de 2022
POLIZA
</t>
  </si>
  <si>
    <t>Verificado el 27 de mayo de 2022
Acta de Inicio</t>
  </si>
  <si>
    <t>Prestar los servicios como profesional de enfermería realizando actividades como líder del Comité de Prevención, Control y Vigilancia Epidemiológica de las “Infecciones Asociadas a la Atención en la Salud” y del Programa de Prevención de Infecciones para las áreas de Calidad y la Subdirección Técnico-Científica.</t>
  </si>
  <si>
    <t>334</t>
  </si>
  <si>
    <t>: a. Un primer pago, correspondiente desde la fecha de inicio de ejecución del contrato hasta el día veinte del mes correspondiente, previa presentación de la cuenta de cobro y/o factura e informe de supervisión y certificación de cumplimiento con los anexos referidos al pago a los sistemas de seguridad social que se encuentre obligada (o) a cotizar. b. Mensualidades vencidas con corte los días 20 de cada mes por un valor de $ 4.004.000. PARAGRAFO: Los pagos están sujetos a la presentación de la cuenta de cobro y del formato PA-CDJ-FO-011 Informe de supervisión y certificación de cumplimiento de contrato u orden, el cual deberá acompañarse por los soportes antes referidos en el literal a).</t>
  </si>
  <si>
    <t xml:space="preserve">Medico Especialista, Coordinadora Medica
Subdirector Técnico Cientifico
Profesional Especializada Coordinadora de Grupo de Enfermeria </t>
  </si>
  <si>
    <t>Marcela Soler Tovar
Mauricio Molina Achury
Gladys Magdalena Diaz Forero</t>
  </si>
  <si>
    <t>1032377897
79368488
35497735</t>
  </si>
  <si>
    <t>5
8
5</t>
  </si>
  <si>
    <t>JAMS TECHNOLOGY S.A.S</t>
  </si>
  <si>
    <t>Prestar el servicio de mantenimiento integral (preventivo, predictivo y correctivo) de los circuitos cerrados de televisión que se encuentran en las diferentes sedes asistenciales de la E.S.E Centro Dermatológico Federico Lleras Acosta.</t>
  </si>
  <si>
    <t>7 MESES</t>
  </si>
  <si>
    <t xml:space="preserve">El valor del presente contrato se hará en tres (3) pagos de igual valor previa presentación de factura con el lleno de los requisitos legales, certificación de paz y salvo de aportes al sistema de seguridad integral obligado a cotizar y demás parafiscales, junto con el informe de mantenimiento e informe de supervisión de esté. El CENTRO consignará los pagos del contrato en una entidad financiera indicada por el proponente, donde éste posea una cuenta corriente o de ahorros, afiliada al sistema automático de pagos – SAP. </t>
  </si>
  <si>
    <t>Acta 025 del 17/05/2022</t>
  </si>
  <si>
    <t>343</t>
  </si>
  <si>
    <t>Calle 8 C No. 78 C - 55
jamstechnology@gmail.com
4241111 - 4247262</t>
  </si>
  <si>
    <t xml:space="preserve">Verificado 31 de mayo de 2022
POLIZA
ACUERDO, SARLAF, AUTORIZACION….
</t>
  </si>
  <si>
    <t xml:space="preserve">                                                                                                                                                                                                                                                                                                                                           149-2022</t>
  </si>
  <si>
    <t>PROFESIONALES GINECOLOGICOS S.A.S</t>
  </si>
  <si>
    <t>Prestar el servicio de calibración del fotómetro UVB de la cámara de fototerapia National Biological y mantenimiento preventivo del equipo de Radiofrecuencia Ellman Pelleve-S5 del área de cirugía del Hospital Universitario Centro Dermatológico Federico Lleras Acosta E.S.E.</t>
  </si>
  <si>
    <t>El valor del presente contrato se cancelará posterior a cada visita de mantenimiento preventivo o calibración previa presentación de factura de venta y recibido a satisfacción del servicio, por parte del supervisor del contrato mediante informe de supervisión, para pagar a treinta (30) días, anexando certificado del pago a los sistemas de seguridad social a los que se encuentra obligada a cotizar.</t>
  </si>
  <si>
    <t>350</t>
  </si>
  <si>
    <t>Calle 10 B 28 - 68 Medellin
contabilidad@progyne.com
servicialcliente@progyne.com
6042330808</t>
  </si>
  <si>
    <t xml:space="preserve">Verificado 01 de junio de 2022
POLIZA
ACUERDO, SARLAF, AUTORIZACION….
</t>
  </si>
  <si>
    <t>Verificado el 01 de junio de 2022
Acta de Inicio</t>
  </si>
  <si>
    <t>150-2022</t>
  </si>
  <si>
    <t>EMMA NAIR OLIVARES BELTRAN</t>
  </si>
  <si>
    <t>Prestar servicios de apoyo técnico en servicios farmacéuticos en el área de farmacia de las dos sedes de la E.S.E Centro Dermatológico “Federico Lleras Acosta</t>
  </si>
  <si>
    <t>323</t>
  </si>
  <si>
    <t xml:space="preserve">a Un primer pago, correspondiente desde la fecha de inicio de ejecución del contrato hasta el día 20 del mes correspondiente, previa presentación de la cuenta de cobro y/o factura e informe de supervisión y certificación de cumplimiento con los anexos referidos al pago a los sistemas de seguridad social a los que se encuentra obligada (o) a cotizar. b. Mensualidades vencidas   por valor de $ 1.580.800 con corte los días 20 de cada mes, previa presentación de la cuenta de cobro y/o factura e informe de supervisión y certificación de cumplimiento expedido por la supervisora, el cual deberá acompañarse por los soportes antes referidos en el literal. </t>
  </si>
  <si>
    <t>Diagonal 18 a Sur - 2 a 31
enair99764gmail.com
3012928787</t>
  </si>
  <si>
    <t xml:space="preserve">CENTRO COMERCIAL MADRE ELISA RONCALLO
Bachiller Comercia (10/12/2000)  
SENA
Curso fundamentos para la administración de medicamentos (04/06/2012)
INGABO
Técnico laboral Auxiliar en servicios farmacéuticos (08/07/2012)
COVERSALUD
Capacitación de Atención de Víctimas de Violencia Sexual (02/12/2021)
</t>
  </si>
  <si>
    <t>A020202008007013-20</t>
  </si>
  <si>
    <t>496</t>
  </si>
  <si>
    <t>24</t>
  </si>
  <si>
    <t>CESIÓN CTO 032-2022</t>
  </si>
  <si>
    <t>500</t>
  </si>
  <si>
    <t>Se realiza cesión del contrato a partir del 02 de junio de 2022, por valor de $6.165.120.</t>
  </si>
  <si>
    <t>Diagonal 40 a Bis # 16 - 63
3106874666
maria.esperanza@misena.edu.co</t>
  </si>
  <si>
    <r>
      <t xml:space="preserve">SERVICION NACIONAL DE APRENDIZAJE SENA
Tecnólogo en regencia de farmacia (12/12/2017)
</t>
    </r>
    <r>
      <rPr>
        <b/>
        <sz val="7"/>
        <rFont val="Arial"/>
        <family val="2"/>
      </rPr>
      <t>RETHUS - TECNOLOGIA EN REGENCIA DE FARMACIA</t>
    </r>
  </si>
  <si>
    <t>MARIA ESPERANZA SANTANA ALMANZA</t>
  </si>
  <si>
    <t>3 MESES Y 29 DÍAS</t>
  </si>
  <si>
    <t>507</t>
  </si>
  <si>
    <t>Verificado 03 de junio de 2022
OK</t>
  </si>
  <si>
    <t>Verificado el 07 de junio de 2022
OK</t>
  </si>
  <si>
    <t>513</t>
  </si>
  <si>
    <t>151-2022</t>
  </si>
  <si>
    <t>Preste el servicio de mantenimiento preventivo, predictivo y correctivo para los equipos biomédicos y de refrigeración del Centro Dermatológico Federico Lleras Acosta E.S.E.</t>
  </si>
  <si>
    <t>8 meses</t>
  </si>
  <si>
    <t>349</t>
  </si>
  <si>
    <t>Acta Comité Contratos 026 del 31 de mayo de 2022</t>
  </si>
  <si>
    <t>Verificado 10 de junio de 2022
poliza, formatos sarlaft….</t>
  </si>
  <si>
    <t>Verificado 10 de junio de 2022
Acta de inicio</t>
  </si>
  <si>
    <t>466</t>
  </si>
  <si>
    <t>33</t>
  </si>
  <si>
    <t>152-2022</t>
  </si>
  <si>
    <t>LUZ DARY BUITRAGO GONZALEZ</t>
  </si>
  <si>
    <t xml:space="preserve">Prestar servicios de apoyo profesional a los procesos de conciliación y depuración de cuentas de cartera y anticipos tendientes a dar cumplimiento a planes de mejoramiento vigentes y apoyo en actividades de procedimientos de cartera. </t>
  </si>
  <si>
    <t>403</t>
  </si>
  <si>
    <t xml:space="preserve">a. Un primer pago, correspondiente desde la fecha de inicio de ejecución del contrato hasta el día 20 del mes correspondiente, previa presentación de la cuenta de cobro e informe de supervisión y certificación de cumplimiento con los anexos referidos al pago a los sistemas de seguridad social a los que se encuentra obligado a cotizar. b. Mensualidades vencidas por valor de DOS MILLONES QUINIENTOS MIL PESOS MCTE ($2.500.000) con corte los días 20 de cada mes, previa presentación de la cuenta de cobro e informe de supervisión y certificación de cumplimiento expedido por el supervisor, el cual deberá acompañarse por los soportes antes referidos en el literal a). </t>
  </si>
  <si>
    <t>Acta Comité Contratos 027 del 09 de junio de 2022</t>
  </si>
  <si>
    <t>Verificado 13 de junio de 2022
Acta de inicio</t>
  </si>
  <si>
    <t>Verificado 13 de junio de 2022
OK</t>
  </si>
  <si>
    <t>153-2022</t>
  </si>
  <si>
    <t>JOHAN ESTEBAN DE LA CRUZ MATABAJOY</t>
  </si>
  <si>
    <t xml:space="preserve">Prestar los servicios de apoyo en salud Ocupacional al área de Seguridad y Salud en el trabajo de la E.S.E Centro Dermatológico “Federico Lleras Acosta”. </t>
  </si>
  <si>
    <t>402</t>
  </si>
  <si>
    <t xml:space="preserve">a. Un primer pago, correspondiente desde la fecha de inicio de ejecución del contrato hasta el día 20 del mes correspondiente, previa presentación de la cuenta de cobro e informe de supervisión y certificación de cumplimiento con los anexos referidos al pago de los sistemas de seguridad social a los que se encuentra obligado a cotizar. b. Mensualidades vencidas por valor de Dos millones quinientos mil pesos MCTE ($2.500.000), con corte los días 20 de cada mes, previa presentación de la cuenta de cobro e informe de supervisión y certificación de cumplimiento expedida por el supervisor, el cual deberá acompañarse por los soportes antes referidos en el literal a. </t>
  </si>
  <si>
    <t>Verificado 14 de junio de 2022
Acta de inicio</t>
  </si>
  <si>
    <t>533</t>
  </si>
  <si>
    <t>Verificado 14 de junio de 2022
OK</t>
  </si>
  <si>
    <t>534</t>
  </si>
  <si>
    <t>CALLE 41 BIS A SUR 7B 34 ESTE
3219025659
cruzjohan962@gmail.com</t>
  </si>
  <si>
    <t>INSTITUCIÓN EDUCATIVA "NUETRA SEÑORA DE LAS LAJAS"
Bachiller Académico (05/12/2015)
INSTITUTO DE EDUCACIÓN TÉCNICA - INESUR
Técnico Laboral en Sistemas Programación y redes (15/10/2011)
SECRETARIA DISTRITAL DE SALUD
Curso Promoción y Prevención en Salud (01/08/2017)
Curso Primer Respondiente para Comunidad (23/08/2017)
SENA
Tecnólogo en Salud Ocupacional (30/04/2018)
FUNDACIÓN UNIPYMES
Curso SG-SST como lo establece la circular 063 de 2020 y el decreto 1072 de 2015 (20 horas virtuales) (30/04/2022)</t>
  </si>
  <si>
    <t>536</t>
  </si>
  <si>
    <t>154-2022</t>
  </si>
  <si>
    <t xml:space="preserve">ELIANA GISSELL ROZO ANDRADE </t>
  </si>
  <si>
    <t>Prestar servicios de apoyo técnico a la Subdirección Técnico-Científica de orientación e información a los usuarios en la atención de los servicios que requiera en el Centro Dermatológico “Federico Lleras Acosta”, en los módulos de atención al usuario interno y externo del Sistema de Información de Atención al Usuario, salas de espera y educación al paciente en pasillos</t>
  </si>
  <si>
    <t>408</t>
  </si>
  <si>
    <t>a. Un primer pago, correspondiente desde la fecha de inicio de ejecución del contrato hasta el día 20 del mes correspondiente. b. Mensualidades vencidas con corte los días 20 de cada mes por un valor de $1.581.000. PARAGRAFO: Los pagos están sujetos a la presentación de la cuenta de cobro y del formato PA-CDJ-FO-011 Informe de supervisión y certificación de cumplimiento de contrato u orden, el cual deberá acompañarse por los soportes antes referidos en el literal a).</t>
  </si>
  <si>
    <t>Acta Comité Contratos 028 del 14 de junio de 2022</t>
  </si>
  <si>
    <t xml:space="preserve">Calle 32 Bis sur # 12 k 69
3242045913
elianagra2511@gmail.com </t>
  </si>
  <si>
    <t xml:space="preserve">SENA
Ténico en servicios de Alojamiento (01/08/2013)
UNIMINUTO 
Administradora de Empresas (06/12/2021)
</t>
  </si>
  <si>
    <t>Verificado 17 de junio de 2022
POLIZA</t>
  </si>
  <si>
    <t>Verificado 16 de junio de 2022
Acta de inicio</t>
  </si>
  <si>
    <t>548</t>
  </si>
  <si>
    <t>21</t>
  </si>
  <si>
    <t>23</t>
  </si>
  <si>
    <t>20</t>
  </si>
  <si>
    <t>6</t>
  </si>
  <si>
    <t xml:space="preserve">Prorrogar la duración inicial por  diez (10) meses, es decir, hasta el dia 02 de abril de 2023. </t>
  </si>
  <si>
    <t>9</t>
  </si>
  <si>
    <t>11
48</t>
  </si>
  <si>
    <t>45</t>
  </si>
  <si>
    <t>80</t>
  </si>
  <si>
    <t>77</t>
  </si>
  <si>
    <t>pendiente corregir saldo adriana</t>
  </si>
  <si>
    <t>277283000
55456600</t>
  </si>
  <si>
    <t xml:space="preserve">114
</t>
  </si>
  <si>
    <t xml:space="preserve">2/02/2022
</t>
  </si>
  <si>
    <t xml:space="preserve">A02020200800309-20
</t>
  </si>
  <si>
    <t>009
389</t>
  </si>
  <si>
    <t>7/01/2022
6/22/2022</t>
  </si>
  <si>
    <t>A02020200800503-20
A02020200800503</t>
  </si>
  <si>
    <t>155-2022</t>
  </si>
  <si>
    <t>156-2022</t>
  </si>
  <si>
    <t>426</t>
  </si>
  <si>
    <t>157-2022</t>
  </si>
  <si>
    <t>158-2022</t>
  </si>
  <si>
    <t>159-2022</t>
  </si>
  <si>
    <t>160-2022</t>
  </si>
  <si>
    <t>161-2022</t>
  </si>
  <si>
    <t>162-2022</t>
  </si>
  <si>
    <t>163-2022</t>
  </si>
  <si>
    <t>164-2022</t>
  </si>
  <si>
    <t>165-2022</t>
  </si>
  <si>
    <t>166-2022</t>
  </si>
  <si>
    <t>167-2022</t>
  </si>
  <si>
    <t>168-2022</t>
  </si>
  <si>
    <t>169-2022</t>
  </si>
  <si>
    <t>170-2022</t>
  </si>
  <si>
    <t>Prestar servicios profesionales de apoyo a la Oficina de Control Interno en la realización de las actividades propias de su gestión de acuerdo con las normas vigentes y contribuir a la ejecución en la realización del Programa Anual de Auditoría Interna de la Gestión Independiente.</t>
  </si>
  <si>
    <t>423</t>
  </si>
  <si>
    <t>6 MESES Y 15 DIAS</t>
  </si>
  <si>
    <t xml:space="preserve">6 MESES </t>
  </si>
  <si>
    <t>Prestación de servicios profesionales para apoyar el cumplimiento de las normas de calidad y de Habilitación, relacionadas con el Ambiente Físico e Infraestructura de la E.S.E Centro Dermatológico Federico Lleras Acosta</t>
  </si>
  <si>
    <t>Prestar servicios profesionales para apoyar los procesos de Gestión Ambiental de la ESE Centro Dermatológico Federico Lleras Acosta, dando cumplimiento a las normas de calidad y habilitación vigentes</t>
  </si>
  <si>
    <t>Prestar los servicios de apoyo a la gestión de la Subdirección Administrativa y Financiera en temas de Gestión Documental del Centro Dermatológico Federico Lleras Acosta.</t>
  </si>
  <si>
    <t>422</t>
  </si>
  <si>
    <t>Prestar servicios especializados como co-investigador en el desarrollo de la investigación código 1DIS02-6AJ "Estudio sobre el efecto de los cannabinoides en la modulación de la respuesta inflamatoria en queratinocitos" en el marco del contrato de investigación "Modulación de la respuesta inflamatoria de queratinocitos" suscrito entre la ESE Hospital Centro Dermatológico Federico Lleras Acosta y la empresa Khiron Colombia S.A.S y su otrosí No.1</t>
  </si>
  <si>
    <t>Prestar servicios profesionales para desarrollar un esquema integrado de seguimiento a los planes establecidos por la entidad, para el cumplimiento de las metas gerenciales en articulación de los procesos misionales y su puesta en marcha. Teniendo en cuenta el sistema integrado de gestión y la normatividad vigente en el país relacionada con la planeación de las organizaciones de salud en la E.S.E Centro Dermatológico Federico Lleras Acosta</t>
  </si>
  <si>
    <t>463</t>
  </si>
  <si>
    <t xml:space="preserve">Prestar los servicios de apoyo al almacén general, con el fin de apoyar las actividades correspondientes a la recepción técnica, organización, alistamiento y despacho de estos, toma de temperaturas y humedad en las diferentes bodegas de almacenamiento institucional, así como lo referente a la realización de inventarios y en la gestión documental del Área. </t>
  </si>
  <si>
    <t>Prestar los servicios de apoyo técnico a la gestión de la Subdirección Administrativa y Financiera de la E.S.E. Centro Dermatológico Federico Lleras Acosta, relacionados con la administración, seguimiento y control de los activos fijos de la entidad.</t>
  </si>
  <si>
    <t>429</t>
  </si>
  <si>
    <t>171-2022</t>
  </si>
  <si>
    <t>Suministro e instalación de una bomba de infusión marca medcaptain para el ambiente de recuperación de paciente del servicio de cirugía de la sede principal del Centro Dermatológico “Federico Lleras Acosta” E.S.E..</t>
  </si>
  <si>
    <t>29/06/2022</t>
  </si>
  <si>
    <t>172-2022</t>
  </si>
  <si>
    <t>173-2022</t>
  </si>
  <si>
    <t>174-2022</t>
  </si>
  <si>
    <t xml:space="preserve">Prestar servicios como apoyo Tecnológico en la Subdirección Técnico-Científica para las áreas de consulta externa, biopsias y procedimientos, para la planeación, programación y seguimiento diario de las agendas de los profesionales y realizar verificación de cumplimiento de agendas ofertadas por cada uno de los profesionales, en las instalaciones de la Empresa Social del Estado Centro Dermatológico Federico Lleras Acosta, cuando sea convocado (a). </t>
  </si>
  <si>
    <t>175-2022</t>
  </si>
  <si>
    <t>176-2022</t>
  </si>
  <si>
    <t>177-2022</t>
  </si>
  <si>
    <t>15/01/2023</t>
  </si>
  <si>
    <t>178-2022</t>
  </si>
  <si>
    <t>179-2022</t>
  </si>
  <si>
    <t>180-2022</t>
  </si>
  <si>
    <t xml:space="preserve">17/06/2022
</t>
  </si>
  <si>
    <t xml:space="preserve">Prestar los servicios profesionales para el mantenimiento y administración de equipos biomédicos de propiedad de la  E.S.E.  Centro Dermatológico Federico Lleras Acosta, dando cumplimiento a las normas de calidad y habilitación vigentes. </t>
  </si>
  <si>
    <t>425</t>
  </si>
  <si>
    <t>Prestar servicios profesionales de defensa juridica, representacion en procesos judiciales y Administrativoas de la E:S:E Centro Dermatologico Federico Lleras y apoyo de la gestion en los asuntos juridicos tanto internos como externos que le sean encomendades</t>
  </si>
  <si>
    <t xml:space="preserve">Prestar los servicios de apoyo como Auxiliar de Enfermería, en las dos sedes; en la toma de signos vitales a pacientes de consulta externa y apoyar demás actividades que le sean encargadas en el área asistencial. </t>
  </si>
  <si>
    <t>3 meses</t>
  </si>
  <si>
    <t>Prestar los servicios médicos asistenciales en consulta externa y/o procedimientos en la especialidad de Dermato-Pediatría y participar en actividades académicas en las instalaciones de la Empresa Social del Estado Centro Dermatológico Federico Lleras Acosta, cuando sea convocado (a).</t>
  </si>
  <si>
    <t>Prestar servicios de apoyo técnico a la Subdirección Técnico-Científica de orientación e información a los usuarios en la atención de los servicios que requiera en el Centro Dermatológico "Federico Lleras Acosta", en los módulos de atención al usuario interno y externo del Sistema de Información de Atención al Usuario, salas de espera y educación al paciente en pasillos.</t>
  </si>
  <si>
    <t>5 MESES y 15 dias</t>
  </si>
  <si>
    <t>181-2022</t>
  </si>
  <si>
    <t>seis (6) meses</t>
  </si>
  <si>
    <t>624</t>
  </si>
  <si>
    <t>625</t>
  </si>
  <si>
    <t>627</t>
  </si>
  <si>
    <t>628</t>
  </si>
  <si>
    <t>629</t>
  </si>
  <si>
    <t>A02022008000309</t>
  </si>
  <si>
    <t>637</t>
  </si>
  <si>
    <t>631</t>
  </si>
  <si>
    <t>630</t>
  </si>
  <si>
    <t>635</t>
  </si>
  <si>
    <t>182-2022</t>
  </si>
  <si>
    <t>183-2022</t>
  </si>
  <si>
    <t>445</t>
  </si>
  <si>
    <t>707</t>
  </si>
  <si>
    <t>708</t>
  </si>
  <si>
    <t>A02020200800502</t>
  </si>
  <si>
    <t>706</t>
  </si>
  <si>
    <t>644</t>
  </si>
  <si>
    <t>623</t>
  </si>
  <si>
    <t>654</t>
  </si>
  <si>
    <t>A020202008007015</t>
  </si>
  <si>
    <t>645</t>
  </si>
  <si>
    <t>653</t>
  </si>
  <si>
    <t>665</t>
  </si>
  <si>
    <t>663</t>
  </si>
  <si>
    <t>419</t>
  </si>
  <si>
    <t>Prestación de servicios para la recolección, transporte, lavado, desinfección, planchado, refacción, transporte y entrega de la ropa en la sede asistencial ubicada en la Avenida 1 No. 13 A - 61 de ropa quirúrgica, hospitalaria, trajes quirúrgicos, ropa de cuartos médicos y demás prendas de uso clínico que se requiera en las instalaciones y sedes del centro dermatológico E.S.E. , acorde con los presentes términos de condiciones, sus anexos y el contrato que se celebre para el efecto.</t>
  </si>
  <si>
    <t>508</t>
  </si>
  <si>
    <t>184-2022</t>
  </si>
  <si>
    <t>185-2022</t>
  </si>
  <si>
    <t xml:space="preserve">Prestar el servicio de calibración y calificación de los Equipos Biomédicos y de Refrigeración de las áreas asistenciales del Centro Dermatológico Federico Lleras Acosta E.S.E. </t>
  </si>
  <si>
    <t>506</t>
  </si>
  <si>
    <t>186-2022</t>
  </si>
  <si>
    <t>187-2022</t>
  </si>
  <si>
    <t>188-2022</t>
  </si>
  <si>
    <t>Prestar los servicios profesionales para apoyar los procesos presupuestales.</t>
  </si>
  <si>
    <t>1 MES</t>
  </si>
  <si>
    <t>540</t>
  </si>
  <si>
    <t>189-2022</t>
  </si>
  <si>
    <t>Prestar servicios profesionales para el desarrollo de actividades técnicas- operativas con Palmitoiltanolamida (PEA), Cannabigerol (CBG) y/o sus sinergias en el proyecto con cddigo 1DIS02-dAJ “Estudio sobre el efecto de los cannabinoides en la modulacidn de la respuesta inflamatoria en queratinocitos” en el marco del contrato de investigacién “Modulacidn de la respuesta inflamatoria de queratinocitos” suscrito entre la ESE Hospital Centro Dermatoldgico Federico Lleras Acosta y la empresa Khiron Colombia S.A.S y su otrosi No.1.</t>
  </si>
  <si>
    <t>Prestar servicios profesionales para el desarrollo de actividades. técnicas- operativas con Cannabidiol (CBD), Tetrahidrocannabinol (THC) y/o sus sinergias en el proyecto con cddigo 1DIS02-6AJ “Estudio sobre el efecto de los cannabinoides en la modulacién de la respuesta inflamatoria en queratinocitos” en el marco del contrato de investigacidn “Modulacidn de la respuesta inflamatoria de queratinocitos” suscrito entre la ESE Hospital Centro Dermatolégico Federico Lleras Acosta y la empresa Khiron Colombia S.A.S y su otrosi No.1.</t>
  </si>
  <si>
    <t>Prestar servicios profesionales especializados de laboratorio clínico con experiencia en biología molecular para la implementación y puesta en marcha de técnicas definidas para la atención de patologías emergentes de salud pública que se manejen desde el Centro en el marco de los lineamientos del Ministerio de Salud</t>
  </si>
  <si>
    <t>544</t>
  </si>
  <si>
    <t>712</t>
  </si>
  <si>
    <t>190-2022</t>
  </si>
  <si>
    <t>516</t>
  </si>
  <si>
    <t>052
498</t>
  </si>
  <si>
    <t>18/01/2022
06/07/2022</t>
  </si>
  <si>
    <t>22/02/2022
02/08/2022</t>
  </si>
  <si>
    <t>90000000
45000000</t>
  </si>
  <si>
    <t>177
496</t>
  </si>
  <si>
    <t>18/02/2022
06/07/2022</t>
  </si>
  <si>
    <t xml:space="preserve">A02020200900301-20
A02020200900301-20   </t>
  </si>
  <si>
    <t>1/03/2022
01/08/2022</t>
  </si>
  <si>
    <t>45000000
22500000</t>
  </si>
  <si>
    <t>140
495</t>
  </si>
  <si>
    <t>8/02/2022
6/07/2022</t>
  </si>
  <si>
    <t>A02020200900301-20
A02020200900301-20</t>
  </si>
  <si>
    <t>18/02/2022
01/08/2022</t>
  </si>
  <si>
    <t>063
493</t>
  </si>
  <si>
    <t>4/02/2022
01/08/2022</t>
  </si>
  <si>
    <t>60000000
30000000</t>
  </si>
  <si>
    <t>061
494</t>
  </si>
  <si>
    <t>31/01/2022
01/08/2022</t>
  </si>
  <si>
    <t>521</t>
  </si>
  <si>
    <t>522</t>
  </si>
  <si>
    <t>Prestar los servicios de apoyo a la gestión en el área de cajas de la Subdirección Administrativa y Financiera en las sedes de la Empresa Social del Estado Centro Dermatológico Federico Lleras Acosta”.</t>
  </si>
  <si>
    <t>626</t>
  </si>
  <si>
    <t xml:space="preserve">Suministrar a la ESE Centro Dermatológico “Federico Lleras Acosta" los gases medicinales relacionados a continuación: Oxigeno medicinal, aire comprimido seco, dióxido de carbono 4.0 tipo anaerobio, Incluyendo la cantidad de cilindros necesarios para el desarrollo de la actividad. Alquiler de Cilindros, transporte de cilindros y prueba hidrostática, </t>
  </si>
  <si>
    <t>A0200200800309-20</t>
  </si>
  <si>
    <t>Prestar los servicios profesionales en ingeniería de sistemas, para apoyar la gestión, administración, diagnóstico y estandarización de los módulos de Dinámica gerencial; así como fortalecer los análisis, brindar soporte del software DGH y el diseño de reportes mitigando riesgos que puedan presentarse en la toma de decisiones de la Entidad. brindar capacitaciones y en proceso de parametrización de los respectivos módulos del aplicativo.</t>
  </si>
  <si>
    <t>472</t>
  </si>
  <si>
    <t>191-2022</t>
  </si>
  <si>
    <t xml:space="preserve">Prestar servicios técnicos para apoyar las actividades del Área de Informática del Hospital Universitario Centro Dermatológico Federico Lleras Acosta E.S.E. en lo que se refiere a la atención del soporte técnico informático. </t>
  </si>
  <si>
    <t>26/01/2022
08/08/2022</t>
  </si>
  <si>
    <t>50000000
25000000</t>
  </si>
  <si>
    <t>055
497</t>
  </si>
  <si>
    <t>14/01/2022
06/07/2022</t>
  </si>
  <si>
    <t>82
735</t>
  </si>
  <si>
    <t>57 
753</t>
  </si>
  <si>
    <t>113
736</t>
  </si>
  <si>
    <t>151
737</t>
  </si>
  <si>
    <t>188
738</t>
  </si>
  <si>
    <t>157
741</t>
  </si>
  <si>
    <t>742</t>
  </si>
  <si>
    <t>743</t>
  </si>
  <si>
    <t>745</t>
  </si>
  <si>
    <t>746</t>
  </si>
  <si>
    <t>749</t>
  </si>
  <si>
    <t>552</t>
  </si>
  <si>
    <t>192-2022</t>
  </si>
  <si>
    <t xml:space="preserve">Suministro e instalación de un succionador de secreciones marca CA-MI ASKIR 30, un monitor de signos vitales marca MINDRAY UMC10 y un desfibrilador marca: MINDRAY D3 para el carro de paro del ambiente de recuperación de paciente del servicio de cirugía de la sede principal del Centro Dermatológico “Federico Lleras Acosta” E.S.E. </t>
  </si>
  <si>
    <t>TRES (3) MESES</t>
  </si>
  <si>
    <t>539</t>
  </si>
  <si>
    <t>750</t>
  </si>
  <si>
    <t>193-2022</t>
  </si>
  <si>
    <t>795</t>
  </si>
  <si>
    <t xml:space="preserve">Prestar los servicios de apoyo a la gestión de la Subdirección Administrativa y Financiera en los asuntos relacionados con la Gestión Documental del Centro Dermatológico Federico Lleras Acosta. </t>
  </si>
  <si>
    <t>553</t>
  </si>
  <si>
    <t>802</t>
  </si>
  <si>
    <t>194-2022</t>
  </si>
  <si>
    <t xml:space="preserve">Desarrollar un documento técnico de análisis de entorno del sistema de salud para el fortalecimiento técnico-científico del Centro Dermatológico Federico Lleras Acosta. </t>
  </si>
  <si>
    <t xml:space="preserve">UN (1) MES </t>
  </si>
  <si>
    <t>592</t>
  </si>
  <si>
    <t>195-2022</t>
  </si>
  <si>
    <t>Dictar una capacitación de catorce (14) horas a los directivos y funcionarios del centro, en los aspectos generales de las finanzas públicas, sobre la base del proceso presupuestal, tributario y de planeación desde una perspectiva normativa y procedimental enfocada en la realidad administrativa y fiscal de la nación y las entidades descentralizadas del sector público colombiano.</t>
  </si>
  <si>
    <t>614</t>
  </si>
  <si>
    <t>820</t>
  </si>
  <si>
    <t>815</t>
  </si>
  <si>
    <t>196-2022</t>
  </si>
  <si>
    <t xml:space="preserve">Prestar servicios de apoyo técnico a la Subdirección Técnico-Científica de orientación e información a los usuarios en la atención de los servicios que requiera en el Centro Dermatológico “Federico Lleras Acosta”, en los módulos de atención al usuario interno y externo del Sistema de Información de Atención al Usuario, salas de espera y educación al paciente en pasillos. </t>
  </si>
  <si>
    <t>599</t>
  </si>
  <si>
    <t>060
587</t>
  </si>
  <si>
    <t>18/01/2022
16/8/2022</t>
  </si>
  <si>
    <t>31/01/2022
01/09/2022</t>
  </si>
  <si>
    <t>12.654.720
470.888</t>
  </si>
  <si>
    <t>070
616</t>
  </si>
  <si>
    <t>18/01/2022
25/08/2022</t>
  </si>
  <si>
    <t>A02020200800309-20
A02020200800309-20</t>
  </si>
  <si>
    <t>12.646.400
194.693</t>
  </si>
  <si>
    <t>158
609</t>
  </si>
  <si>
    <t>15/02/2022
24/08/2022</t>
  </si>
  <si>
    <t>24/02/2022
01/09/2022</t>
  </si>
  <si>
    <t>12.654.720
748.172</t>
  </si>
  <si>
    <t>500
607</t>
  </si>
  <si>
    <t>7/07/2022
24/08/2022</t>
  </si>
  <si>
    <t>14/07/2022
01/09/2022</t>
  </si>
  <si>
    <t>8.695.500
468.048</t>
  </si>
  <si>
    <t>285
605</t>
  </si>
  <si>
    <t>6/04/2022
24/08/2022</t>
  </si>
  <si>
    <t>16/05/2022
01/09/2022</t>
  </si>
  <si>
    <t>7.905.000
178.470</t>
  </si>
  <si>
    <t>471
604</t>
  </si>
  <si>
    <t>29/06/2022
24/08/2022</t>
  </si>
  <si>
    <t>1/07/2022
01/09/2022</t>
  </si>
  <si>
    <t>10276500
535500</t>
  </si>
  <si>
    <t>462
598</t>
  </si>
  <si>
    <t>29/06/2022
19/08/2022</t>
  </si>
  <si>
    <t>10101000
657000</t>
  </si>
  <si>
    <t>197-2022</t>
  </si>
  <si>
    <t>462
597</t>
  </si>
  <si>
    <t>10.101.000
657.000</t>
  </si>
  <si>
    <t>198-2022</t>
  </si>
  <si>
    <t>Prestar servicios tecnológicos para apoyar las actividades del Área de Informática del Hospital Universitario Centro Dermatológico Federico Lleras Acosta E.S.E.</t>
  </si>
  <si>
    <t xml:space="preserve">cuatro (4) meses y quince (15) días </t>
  </si>
  <si>
    <t>823</t>
  </si>
  <si>
    <t>462
596</t>
  </si>
  <si>
    <t>159
611</t>
  </si>
  <si>
    <t>1/03/2022
01/09/2022</t>
  </si>
  <si>
    <t>12654720
845.738</t>
  </si>
  <si>
    <t>258
612</t>
  </si>
  <si>
    <t>31/03/2022
24/08/2022</t>
  </si>
  <si>
    <t>8/04/2022
01/09/2022</t>
  </si>
  <si>
    <t>9491040
553620</t>
  </si>
  <si>
    <t>199-2022</t>
  </si>
  <si>
    <t>Prestar servicios de apoyo técnico en servicios farmacéuticos en el área de farmacia de las dos sedes de la E.S.E Centro Dermatológico “Federico Lleras Acosta”.</t>
  </si>
  <si>
    <t>CUATRO (4) MESES Y DIEZ (10) DIAS</t>
  </si>
  <si>
    <t>200-2022</t>
  </si>
  <si>
    <t xml:space="preserve">Prestar servicios especializados como investigadora principal en el desarrollo de la investigación código 1DIS02-6AJ “Estudio sobre el efecto de los cannabinoides en la modulación de la respuesta inflamatoria en queratinocitos” en el marco del contrato de investigación “Modulación de la respuesta inflamatoria de queratinocitos” suscrito entre la ESE Hospital Centro Dermatológico Federico Lleras Acosta y la empresa Khiron Colombia S.A.S y su otrosí No.1. </t>
  </si>
  <si>
    <t xml:space="preserve">seis (06) meses </t>
  </si>
  <si>
    <t>Realizar el estudio y análisis integral del edificio de la sede Principal de la E.S.E Centro Dermatológico Federico Lleras Acosta ubicado en la Av. Calle 1 No. 13 A – 61, con el cual se identifiquen las condiciones normativas, arquitectónicas, simbólicas, patrimoniales, funcionales, constructivas, estructurales, entre otras; que permitan obtener criterios y lineamientos claros para realizar los diseños técnicos del sistema de accesibilidad al tercer piso y el sistema de extinción contra incendios que argumenten, justifiquen y den cumplimiento a las normas de habilitación en salud y protección al patrimonio arquitectónico inmueble vigentes.</t>
  </si>
  <si>
    <t>619</t>
  </si>
  <si>
    <t>600</t>
  </si>
  <si>
    <t>D1901030060190102102-20</t>
  </si>
  <si>
    <t>7/07/2022
01/09/2022</t>
  </si>
  <si>
    <t>454
608</t>
  </si>
  <si>
    <t>21/06/2022 
24/08/2022</t>
  </si>
  <si>
    <t>4745520
538.206</t>
  </si>
  <si>
    <t>046
610</t>
  </si>
  <si>
    <t>14/01/2022
24/08/2022</t>
  </si>
  <si>
    <t>2/02/2022
01/09/2022</t>
  </si>
  <si>
    <t>12654720
427.578</t>
  </si>
  <si>
    <t>072
617</t>
  </si>
  <si>
    <t>11/02/2022
01/09/2022</t>
  </si>
  <si>
    <t>12646400
162.893</t>
  </si>
  <si>
    <t>039
570</t>
  </si>
  <si>
    <t>13/01/2022
10/08/2022</t>
  </si>
  <si>
    <t>19/01/2022
02/09/2022</t>
  </si>
  <si>
    <t>90.000.000
45.000.000</t>
  </si>
  <si>
    <t>603</t>
  </si>
  <si>
    <t>D19990300030199901602-20</t>
  </si>
  <si>
    <t>201-2022</t>
  </si>
  <si>
    <t xml:space="preserve">Prestar los servicios de apoyo a la gestión en el área de cajas de la Subdirección Administrativa y Financiera en las sedes de la Empresa Social del Estado Centro Dermatológico Federico Lleras Acosta. </t>
  </si>
  <si>
    <t>cuatro (4) meses y quince (15) días</t>
  </si>
  <si>
    <t>040
571</t>
  </si>
  <si>
    <t>21/01/2022
08/09/2022</t>
  </si>
  <si>
    <t>75000000
31.000.000</t>
  </si>
  <si>
    <t>Prestar los servicios especializados de limpieza, aseo, desinfección,  cafetería; mantenimiento de jardines, control de vectores y roedores; incluyendo los  insumos de productos de cada uno propios para el desempeño de labores de todas las sedes de  la E.S.E Centro Dermatológico “Federico Lleras Acosta”; según las especificaciones de contenido técnico descritas en los términos de referencia y en el presente contrato.</t>
  </si>
  <si>
    <t>538</t>
  </si>
  <si>
    <t>752</t>
  </si>
  <si>
    <t>Prestar servicios de apoyo como tecnólogo al área de gestión de Tecnología Biomédica en la Empresa Social del Estado Hospital universitario Centro Dermatológico “Federico Lleras Acosta”.</t>
  </si>
  <si>
    <t>202-2022</t>
  </si>
  <si>
    <t xml:space="preserve">Prestar los servicios de apoyo como Auxiliar de Enfermería en la toma de signos vitales a pacientes de consulta externa y apoyar demás actividades que le sean encomendadas en esta área en las dos sedes de la ESE Centro Dermatológico Federico Lleras Acosta. </t>
  </si>
  <si>
    <t>613</t>
  </si>
  <si>
    <t xml:space="preserve">Cuatro (4) meses y Quince (15) días </t>
  </si>
  <si>
    <t>57
573</t>
  </si>
  <si>
    <t>14/01/2022
10/08/2022</t>
  </si>
  <si>
    <t>50000000
24000000</t>
  </si>
  <si>
    <t>038
569</t>
  </si>
  <si>
    <t>204-2022</t>
  </si>
  <si>
    <t xml:space="preserve">Generar un espacio de sensibilización, reflexión y acompañamiento a los asociados de valor del Centro Dermatológico; en formas de relacionarse desde una ética del cuidado y del trabajo conjunto en pro de la misión institucional, a partir de una reflexión personal y grupal para mejorar la comunicación interna en beneficio del servicio que prestan a los pacientes y demás usuarios externos de la  E.S.E. Centro Dermatológico “Federico Lleras Acosta”. </t>
  </si>
  <si>
    <t xml:space="preserve">DOS (2) MESES </t>
  </si>
  <si>
    <t>481</t>
  </si>
  <si>
    <t>A02020200900209-20</t>
  </si>
  <si>
    <t>134
567</t>
  </si>
  <si>
    <t>8/02/2022
10/08/2022</t>
  </si>
  <si>
    <t>A02020200900301-20
A0202020090301-20</t>
  </si>
  <si>
    <t>80000000
28000000</t>
  </si>
  <si>
    <t>058
572</t>
  </si>
  <si>
    <t>25/01/2022
15/09/2022</t>
  </si>
  <si>
    <t>50000000
21500000</t>
  </si>
  <si>
    <t>056
561</t>
  </si>
  <si>
    <t>A02020200900301-20 
A02020200900301-20</t>
  </si>
  <si>
    <t>28/01/2022
15/09/2022</t>
  </si>
  <si>
    <t>18000000
5000000</t>
  </si>
  <si>
    <t>206-2022</t>
  </si>
  <si>
    <t>C.P.Servicios profesionales</t>
  </si>
  <si>
    <t>Prestar los servicios profesionales en calidad de investigadora y médica dermatóloga como miembro del Comité Editorial institucional.</t>
  </si>
  <si>
    <t xml:space="preserve">CUATRO (04) MESES </t>
  </si>
  <si>
    <t>30
878</t>
  </si>
  <si>
    <t>19/01/2022
15/9/2022</t>
  </si>
  <si>
    <t>96
877</t>
  </si>
  <si>
    <t>1/02/2022
15/09/2022</t>
  </si>
  <si>
    <t>441
841</t>
  </si>
  <si>
    <t>751
840</t>
  </si>
  <si>
    <t>84
839</t>
  </si>
  <si>
    <t>85
838</t>
  </si>
  <si>
    <t>633
837</t>
  </si>
  <si>
    <t>207-2022</t>
  </si>
  <si>
    <t xml:space="preserve">Prestar los servicios profesionales en la Oficina de Docencia e Investigación en el marco del proceso de difusión del conocimiento y con el fin de apoyar las actividades propias del Comité Editorial de la E.S.E Centro Dermatológico “Federico Lleras Acosta” en el rol de Secretario del Comité. </t>
  </si>
  <si>
    <t>634</t>
  </si>
  <si>
    <t>208-2022</t>
  </si>
  <si>
    <t>655</t>
  </si>
  <si>
    <t xml:space="preserve">CUATRO (4) MESES </t>
  </si>
  <si>
    <t>150
879</t>
  </si>
  <si>
    <t>18/02/2022
15/09/22</t>
  </si>
  <si>
    <t>50
881</t>
  </si>
  <si>
    <t>79
880</t>
  </si>
  <si>
    <t>209-2022</t>
  </si>
  <si>
    <t>Apoyar el proceso de renovación del reconocimiento del Centro Dermatológico Federico Lleras Acosta como actor del SNCTI - Centro de Investigación de acuerdo con los últimos lineamientos dados por la Política Nacional de Actores del SNCTI del Ministerio de Ciencia y Tecnología (Minciencias).</t>
  </si>
  <si>
    <t>649</t>
  </si>
  <si>
    <t>632
836</t>
  </si>
  <si>
    <t>835</t>
  </si>
  <si>
    <t>186
834</t>
  </si>
  <si>
    <t>344
833</t>
  </si>
  <si>
    <t>832</t>
  </si>
  <si>
    <t>172
831</t>
  </si>
  <si>
    <t>065
560</t>
  </si>
  <si>
    <t>18/01/2022
10/08/2022</t>
  </si>
  <si>
    <t>80000000
40000000</t>
  </si>
  <si>
    <t>28/01/2022
20/09/2022</t>
  </si>
  <si>
    <t>Prestar servicio de transporte terrestre especial a la E.S.E. Centro Dermatológico “Federico lleras Acosta”, en la ciudad de Bogotá, y en forma excepcional a los municipios aledaños, para el desplazamiento del Director General y del personal que este disponga, para el desarrollo de las actividades institucionales que se requieran.</t>
  </si>
  <si>
    <t xml:space="preserve">Prestar el servicio de vigilancia armada y seguridad privada; monitoreo para la protección a las personas, bienes muebles e inmuebles dentro de las instalaciones en las sedes ubicadas en la Avenida 1 No 13A-61, Avenida Caracas No. 1 sur 85 y Carrera 14 A # 58 A 29, de la ciudad de Bogotá de la ESE Centro Dermatológico Federico Lleras Acosta. </t>
  </si>
  <si>
    <t>548
847</t>
  </si>
  <si>
    <t>17/06/2022
01/09/2022</t>
  </si>
  <si>
    <t>408
606</t>
  </si>
  <si>
    <t>13/06/2022
24/08/2022</t>
  </si>
  <si>
    <t>5533500
101.380</t>
  </si>
  <si>
    <t>210-2022</t>
  </si>
  <si>
    <t>Prestar sus servicios como profesional de Medicina en Apoyo a la Oficina de Docencia e Investigación en los programas de enfermedades tropicales y cutáneas en las instalaciones de la Empresa Social del Estado Centro Dermatológico Federico Lleras Acosta, cuando sea convocado.</t>
  </si>
  <si>
    <t>898</t>
  </si>
  <si>
    <t>899</t>
  </si>
  <si>
    <t>894</t>
  </si>
  <si>
    <t>895</t>
  </si>
  <si>
    <t>078
586</t>
  </si>
  <si>
    <t>19/01/2022
16/08/2022</t>
  </si>
  <si>
    <t>53
897</t>
  </si>
  <si>
    <t>26/01/2022
21/09/2022</t>
  </si>
  <si>
    <t>29952000
10120000</t>
  </si>
  <si>
    <t>237
568</t>
  </si>
  <si>
    <t>15/03/2022
10/08/2022</t>
  </si>
  <si>
    <t>A020200200900301-20
A02020200900301-20</t>
  </si>
  <si>
    <t>290
896</t>
  </si>
  <si>
    <t>25/03/2022
21/09/2022</t>
  </si>
  <si>
    <t>885</t>
  </si>
  <si>
    <t>283
906</t>
  </si>
  <si>
    <t>24/03/2022
23/09/2022</t>
  </si>
  <si>
    <t>39681549
19840773</t>
  </si>
  <si>
    <t>013
656</t>
  </si>
  <si>
    <t>7/01/2022
13/09/2022</t>
  </si>
  <si>
    <t>78
886</t>
  </si>
  <si>
    <t>883</t>
  </si>
  <si>
    <t>882</t>
  </si>
  <si>
    <t>865</t>
  </si>
  <si>
    <t>39
853</t>
  </si>
  <si>
    <t>852</t>
  </si>
  <si>
    <t>851</t>
  </si>
  <si>
    <t>850</t>
  </si>
  <si>
    <t>849</t>
  </si>
  <si>
    <t>31
848</t>
  </si>
  <si>
    <t>636
846</t>
  </si>
  <si>
    <t>128
845</t>
  </si>
  <si>
    <t>646
844</t>
  </si>
  <si>
    <t>100
843</t>
  </si>
  <si>
    <t>634
842</t>
  </si>
  <si>
    <t>CONTRATACIÓN 2022</t>
  </si>
  <si>
    <r>
      <t>Prestar los servicios como profesional especializado para dar continuidad con el Programa de Seguridad del Paciente de la E.S.E Centro Dermatológico “Federico Lleras Acosta”.</t>
    </r>
    <r>
      <rPr>
        <b/>
        <sz val="11"/>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</si>
</sst>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_-* #,##0.00\ &quot;€&quot;_-;\-* #,##0.00\ &quot;€&quot;_-;_-* &quot;-&quot;??\ &quot;€&quot;_-;_-@_-"/>
    <numFmt numFmtId="165" formatCode="[$-240A]d&quot; de &quot;mmmm&quot; de &quot;yyyy;@"/>
    <numFmt numFmtId="166" formatCode="yyyy/mm/dd"/>
    <numFmt numFmtId="167" formatCode="_(* #,##0.00_);_(* \(#,##0.00\);_(* &quot;-&quot;??_);_(@_)"/>
    <numFmt numFmtId="168" formatCode="[$-C0A]d\-mmm\-yyyy;@"/>
    <numFmt numFmtId="169" formatCode="dd/mm/yyyy;@"/>
    <numFmt numFmtId="171" formatCode="_-* #,##0_-;\-* #,##0_-;_-* &quot;-&quot;??_-;_-@_-"/>
    <numFmt numFmtId="172" formatCode="[$-C0A]d\-mmm\-yy;@"/>
  </numFmts>
  <fonts count="29" x14ac:knownFonts="1">
    <font>
      <sz val="11"/>
      <color theme="1"/>
      <name val="Calibri"/>
      <family val="2"/>
      <scheme val="minor"/>
    </font>
    <font>
      <sz val="10"/>
      <name val="Arial"/>
      <family val="2"/>
    </font>
    <font>
      <b/>
      <sz val="10"/>
      <name val="Arial"/>
      <family val="2"/>
    </font>
    <font>
      <b/>
      <sz val="7"/>
      <name val="Arial"/>
      <family val="2"/>
    </font>
    <font>
      <b/>
      <sz val="6"/>
      <name val="Arial"/>
      <family val="2"/>
    </font>
    <font>
      <b/>
      <sz val="8"/>
      <name val="Arial"/>
      <family val="2"/>
    </font>
    <font>
      <sz val="7"/>
      <name val="Arial"/>
      <family val="2"/>
    </font>
    <font>
      <b/>
      <sz val="11"/>
      <name val="Arial"/>
      <family val="2"/>
    </font>
    <font>
      <sz val="8"/>
      <name val="Arial"/>
      <family val="2"/>
    </font>
    <font>
      <sz val="11"/>
      <name val="Calibri"/>
      <family val="2"/>
      <scheme val="minor"/>
    </font>
    <font>
      <sz val="9"/>
      <name val="Arial"/>
      <family val="2"/>
    </font>
    <font>
      <sz val="8"/>
      <color theme="1"/>
      <name val="Arial"/>
      <family val="2"/>
    </font>
    <font>
      <sz val="10"/>
      <color rgb="FFFF0000"/>
      <name val="Arial"/>
      <family val="2"/>
    </font>
    <font>
      <sz val="11"/>
      <color theme="1"/>
      <name val="Calibri"/>
      <family val="2"/>
      <scheme val="minor"/>
    </font>
    <font>
      <sz val="11"/>
      <color theme="1"/>
      <name val="Arial"/>
      <family val="2"/>
    </font>
    <font>
      <sz val="8"/>
      <color rgb="FFFF0000"/>
      <name val="Arial"/>
      <family val="2"/>
    </font>
    <font>
      <b/>
      <sz val="9"/>
      <name val="Arial"/>
      <family val="2"/>
    </font>
    <font>
      <sz val="9"/>
      <color indexed="81"/>
      <name val="Tahoma"/>
      <family val="2"/>
    </font>
    <font>
      <b/>
      <sz val="9"/>
      <color indexed="81"/>
      <name val="Tahoma"/>
      <family val="2"/>
    </font>
    <font>
      <b/>
      <sz val="8"/>
      <color rgb="FFFC5F20"/>
      <name val="Arial"/>
      <family val="2"/>
    </font>
    <font>
      <b/>
      <sz val="8"/>
      <color rgb="FFFF9933"/>
      <name val="Arial"/>
      <family val="2"/>
    </font>
    <font>
      <sz val="6"/>
      <name val="Arial"/>
      <family val="2"/>
    </font>
    <font>
      <b/>
      <sz val="8"/>
      <color rgb="FFFF0000"/>
      <name val="Arial"/>
      <family val="2"/>
    </font>
    <font>
      <sz val="11"/>
      <name val="Arial"/>
      <family val="2"/>
    </font>
    <font>
      <b/>
      <sz val="8"/>
      <color rgb="FF9900CC"/>
      <name val="Arial"/>
      <family val="2"/>
    </font>
    <font>
      <sz val="10"/>
      <color theme="1"/>
      <name val="Arial"/>
      <family val="2"/>
    </font>
    <font>
      <u/>
      <sz val="11"/>
      <color theme="10"/>
      <name val="Calibri"/>
      <family val="2"/>
      <scheme val="minor"/>
    </font>
    <font>
      <sz val="8"/>
      <name val="Calibri"/>
      <family val="2"/>
      <scheme val="minor"/>
    </font>
    <font>
      <sz val="10"/>
      <color theme="0"/>
      <name val="Arial"/>
      <family val="2"/>
    </font>
  </fonts>
  <fills count="8">
    <fill>
      <patternFill patternType="none"/>
    </fill>
    <fill>
      <patternFill patternType="gray125"/>
    </fill>
    <fill>
      <patternFill patternType="solid">
        <fgColor theme="0"/>
        <bgColor indexed="64"/>
      </patternFill>
    </fill>
    <fill>
      <patternFill patternType="solid">
        <fgColor theme="0"/>
        <bgColor indexed="10"/>
      </patternFill>
    </fill>
    <fill>
      <patternFill patternType="solid">
        <fgColor theme="0" tint="-0.249977111117893"/>
        <bgColor indexed="64"/>
      </patternFill>
    </fill>
    <fill>
      <patternFill patternType="solid">
        <fgColor rgb="FF92D050"/>
        <bgColor indexed="64"/>
      </patternFill>
    </fill>
    <fill>
      <patternFill patternType="solid">
        <fgColor theme="4" tint="0.59999389629810485"/>
        <bgColor indexed="64"/>
      </patternFill>
    </fill>
    <fill>
      <patternFill patternType="solid">
        <fgColor theme="4" tint="0.7999816888943144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top/>
      <bottom style="medium">
        <color indexed="64"/>
      </bottom>
      <diagonal/>
    </border>
  </borders>
  <cellStyleXfs count="10">
    <xf numFmtId="0" fontId="0" fillId="0" borderId="0"/>
    <xf numFmtId="0" fontId="1" fillId="0" borderId="0"/>
    <xf numFmtId="164" fontId="1" fillId="0" borderId="0" applyFont="0" applyFill="0" applyBorder="0" applyAlignment="0" applyProtection="0"/>
    <xf numFmtId="0" fontId="1" fillId="0" borderId="0"/>
    <xf numFmtId="0" fontId="1" fillId="0" borderId="0"/>
    <xf numFmtId="167" fontId="1" fillId="0" borderId="0" applyFont="0" applyFill="0" applyBorder="0" applyAlignment="0" applyProtection="0"/>
    <xf numFmtId="43" fontId="13" fillId="0" borderId="0" applyFont="0" applyFill="0" applyBorder="0" applyAlignment="0" applyProtection="0"/>
    <xf numFmtId="164" fontId="13" fillId="0" borderId="0" applyFont="0" applyFill="0" applyBorder="0" applyAlignment="0" applyProtection="0"/>
    <xf numFmtId="43" fontId="13" fillId="0" borderId="0" applyFont="0" applyFill="0" applyBorder="0" applyAlignment="0" applyProtection="0"/>
    <xf numFmtId="0" fontId="26" fillId="0" borderId="0" applyNumberFormat="0" applyFill="0" applyBorder="0" applyAlignment="0" applyProtection="0"/>
  </cellStyleXfs>
  <cellXfs count="245">
    <xf numFmtId="0" fontId="0" fillId="0" borderId="0" xfId="0"/>
    <xf numFmtId="0" fontId="1" fillId="0" borderId="0" xfId="0" applyFont="1" applyAlignment="1">
      <alignment vertical="center" wrapText="1"/>
    </xf>
    <xf numFmtId="0" fontId="6" fillId="2" borderId="0" xfId="0" applyFont="1" applyFill="1"/>
    <xf numFmtId="0" fontId="8" fillId="2" borderId="1" xfId="0" applyFont="1" applyFill="1" applyBorder="1" applyAlignment="1">
      <alignment horizontal="center" vertical="center" wrapText="1"/>
    </xf>
    <xf numFmtId="0" fontId="8" fillId="2" borderId="1" xfId="4" applyFont="1" applyFill="1" applyBorder="1" applyAlignment="1">
      <alignment horizontal="center" vertical="center" wrapText="1"/>
    </xf>
    <xf numFmtId="3" fontId="8" fillId="2" borderId="1" xfId="0" applyNumberFormat="1" applyFont="1" applyFill="1" applyBorder="1" applyAlignment="1">
      <alignment horizontal="center" vertical="center" wrapText="1"/>
    </xf>
    <xf numFmtId="0" fontId="9" fillId="2" borderId="0" xfId="0" applyFont="1" applyFill="1"/>
    <xf numFmtId="3" fontId="8" fillId="2" borderId="1" xfId="5" applyNumberFormat="1" applyFont="1" applyFill="1" applyBorder="1" applyAlignment="1">
      <alignment horizontal="center" vertical="center" wrapText="1"/>
    </xf>
    <xf numFmtId="3" fontId="8" fillId="2" borderId="1" xfId="4" applyNumberFormat="1" applyFont="1" applyFill="1" applyBorder="1" applyAlignment="1">
      <alignment horizontal="center" vertical="center" wrapText="1"/>
    </xf>
    <xf numFmtId="168" fontId="1" fillId="0" borderId="0" xfId="0" applyNumberFormat="1" applyFont="1" applyAlignment="1">
      <alignment vertical="center" wrapText="1"/>
    </xf>
    <xf numFmtId="169" fontId="1" fillId="0" borderId="0" xfId="0" applyNumberFormat="1" applyFont="1" applyAlignment="1">
      <alignment vertical="center" wrapText="1"/>
    </xf>
    <xf numFmtId="0" fontId="3" fillId="2" borderId="5" xfId="3" applyFont="1" applyFill="1" applyBorder="1" applyAlignment="1">
      <alignment horizontal="center" vertical="center" wrapText="1"/>
    </xf>
    <xf numFmtId="0" fontId="3" fillId="2" borderId="5" xfId="3" applyFont="1" applyFill="1" applyBorder="1" applyAlignment="1">
      <alignment horizontal="center" vertical="center"/>
    </xf>
    <xf numFmtId="0" fontId="4" fillId="2" borderId="5" xfId="3" applyFont="1" applyFill="1" applyBorder="1" applyAlignment="1">
      <alignment horizontal="center" vertical="center" wrapText="1"/>
    </xf>
    <xf numFmtId="49" fontId="3" fillId="2" borderId="5" xfId="3" applyNumberFormat="1" applyFont="1" applyFill="1" applyBorder="1" applyAlignment="1">
      <alignment horizontal="center" vertical="center" wrapText="1"/>
    </xf>
    <xf numFmtId="168" fontId="3" fillId="2" borderId="5" xfId="3" applyNumberFormat="1" applyFont="1" applyFill="1" applyBorder="1" applyAlignment="1">
      <alignment horizontal="center" vertical="center" wrapText="1"/>
    </xf>
    <xf numFmtId="3" fontId="3" fillId="2" borderId="5" xfId="3" applyNumberFormat="1" applyFont="1" applyFill="1" applyBorder="1" applyAlignment="1">
      <alignment horizontal="center" vertical="center" wrapText="1"/>
    </xf>
    <xf numFmtId="168" fontId="4" fillId="2" borderId="5" xfId="3" applyNumberFormat="1" applyFont="1" applyFill="1" applyBorder="1" applyAlignment="1">
      <alignment horizontal="center" vertical="center" wrapText="1"/>
    </xf>
    <xf numFmtId="0" fontId="3" fillId="2" borderId="5" xfId="0" applyFont="1" applyFill="1" applyBorder="1" applyAlignment="1">
      <alignment horizontal="center" vertical="center" wrapText="1"/>
    </xf>
    <xf numFmtId="165" fontId="3" fillId="2" borderId="5" xfId="0" applyNumberFormat="1" applyFont="1" applyFill="1" applyBorder="1" applyAlignment="1">
      <alignment horizontal="center" vertical="center" wrapText="1"/>
    </xf>
    <xf numFmtId="0" fontId="3" fillId="2" borderId="5" xfId="0" applyFont="1" applyFill="1" applyBorder="1" applyAlignment="1">
      <alignment horizontal="center" vertical="center"/>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165" fontId="4" fillId="2" borderId="5" xfId="0" applyNumberFormat="1" applyFont="1" applyFill="1" applyBorder="1" applyAlignment="1">
      <alignment horizontal="center" vertical="center" wrapText="1"/>
    </xf>
    <xf numFmtId="0" fontId="5" fillId="4" borderId="1" xfId="0" applyFont="1" applyFill="1" applyBorder="1" applyAlignment="1">
      <alignment horizontal="center" vertical="center" wrapText="1"/>
    </xf>
    <xf numFmtId="168" fontId="12" fillId="0" borderId="0" xfId="0" applyNumberFormat="1" applyFont="1" applyAlignment="1">
      <alignment vertical="center" wrapText="1"/>
    </xf>
    <xf numFmtId="0" fontId="5" fillId="2" borderId="5" xfId="3" applyFont="1" applyFill="1" applyBorder="1" applyAlignment="1">
      <alignment horizontal="center"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8" fillId="2" borderId="7" xfId="0" applyFont="1" applyFill="1" applyBorder="1" applyAlignment="1">
      <alignment horizontal="center" vertical="center" wrapText="1"/>
    </xf>
    <xf numFmtId="3" fontId="8" fillId="2" borderId="7" xfId="0"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9" fillId="2" borderId="1" xfId="3" applyFont="1" applyFill="1" applyBorder="1" applyAlignment="1">
      <alignment horizontal="center" vertical="center" wrapText="1"/>
    </xf>
    <xf numFmtId="0" fontId="8" fillId="2" borderId="7" xfId="4" applyFont="1" applyFill="1" applyBorder="1" applyAlignment="1">
      <alignment horizontal="center" vertical="center" wrapText="1"/>
    </xf>
    <xf numFmtId="3" fontId="8" fillId="2" borderId="7" xfId="4" applyNumberFormat="1" applyFont="1" applyFill="1" applyBorder="1" applyAlignment="1">
      <alignment horizontal="center" vertical="center" wrapText="1"/>
    </xf>
    <xf numFmtId="0" fontId="8" fillId="3" borderId="7" xfId="4" applyFont="1" applyFill="1" applyBorder="1" applyAlignment="1" applyProtection="1">
      <alignment horizontal="center" vertical="center" wrapText="1"/>
      <protection locked="0" hidden="1"/>
    </xf>
    <xf numFmtId="0" fontId="8" fillId="2" borderId="7" xfId="0" applyFont="1" applyFill="1" applyBorder="1" applyAlignment="1">
      <alignment horizontal="justify" vertical="center"/>
    </xf>
    <xf numFmtId="14" fontId="8" fillId="2" borderId="7" xfId="0" applyNumberFormat="1" applyFont="1" applyFill="1" applyBorder="1" applyAlignment="1">
      <alignment horizontal="center" vertical="center"/>
    </xf>
    <xf numFmtId="168" fontId="8" fillId="2" borderId="7" xfId="0" applyNumberFormat="1" applyFont="1" applyFill="1" applyBorder="1" applyAlignment="1">
      <alignment horizontal="center" vertical="center" wrapText="1"/>
    </xf>
    <xf numFmtId="49" fontId="8" fillId="2" borderId="7" xfId="0" applyNumberFormat="1" applyFont="1" applyFill="1" applyBorder="1" applyAlignment="1">
      <alignment horizontal="center" vertical="center" wrapText="1"/>
    </xf>
    <xf numFmtId="3" fontId="8" fillId="2" borderId="9" xfId="0" applyNumberFormat="1" applyFont="1" applyFill="1" applyBorder="1" applyAlignment="1">
      <alignment horizontal="right" vertical="center" wrapText="1"/>
    </xf>
    <xf numFmtId="0" fontId="8" fillId="2" borderId="7" xfId="0" applyFont="1" applyFill="1" applyBorder="1" applyAlignment="1">
      <alignment horizontal="justify" vertical="center" wrapText="1"/>
    </xf>
    <xf numFmtId="9" fontId="8" fillId="2" borderId="7" xfId="4" applyNumberFormat="1" applyFont="1" applyFill="1" applyBorder="1" applyAlignment="1">
      <alignment horizontal="center" vertical="center"/>
    </xf>
    <xf numFmtId="3" fontId="5" fillId="2" borderId="7" xfId="0" applyNumberFormat="1" applyFont="1" applyFill="1" applyBorder="1" applyAlignment="1">
      <alignment horizontal="right" vertical="center" wrapText="1"/>
    </xf>
    <xf numFmtId="4" fontId="5" fillId="2" borderId="7" xfId="3" applyNumberFormat="1" applyFont="1" applyFill="1" applyBorder="1" applyAlignment="1">
      <alignment horizontal="center" vertical="center" wrapText="1" shrinkToFit="1"/>
    </xf>
    <xf numFmtId="3" fontId="8" fillId="2" borderId="7" xfId="5" applyNumberFormat="1" applyFont="1" applyFill="1" applyBorder="1" applyAlignment="1">
      <alignment horizontal="center" vertical="center" wrapText="1"/>
    </xf>
    <xf numFmtId="3" fontId="8" fillId="2" borderId="7" xfId="3" applyNumberFormat="1" applyFont="1" applyFill="1" applyBorder="1" applyAlignment="1">
      <alignment horizontal="center" vertical="center" wrapText="1"/>
    </xf>
    <xf numFmtId="0" fontId="8" fillId="2" borderId="7" xfId="3" applyFont="1" applyFill="1" applyBorder="1" applyAlignment="1">
      <alignment horizontal="center" vertical="center" wrapText="1"/>
    </xf>
    <xf numFmtId="168" fontId="8" fillId="2" borderId="9" xfId="3" applyNumberFormat="1" applyFont="1" applyFill="1" applyBorder="1" applyAlignment="1">
      <alignment horizontal="center" vertical="center"/>
    </xf>
    <xf numFmtId="0" fontId="5" fillId="4" borderId="7" xfId="0" applyFont="1" applyFill="1" applyBorder="1" applyAlignment="1">
      <alignment horizontal="center" vertical="center" wrapText="1"/>
    </xf>
    <xf numFmtId="165" fontId="3" fillId="4" borderId="7" xfId="0" applyNumberFormat="1"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0" borderId="1" xfId="0" applyFont="1" applyBorder="1" applyAlignment="1">
      <alignment vertical="center" wrapText="1"/>
    </xf>
    <xf numFmtId="0" fontId="8" fillId="2" borderId="3" xfId="0" applyFont="1" applyFill="1" applyBorder="1" applyAlignment="1">
      <alignment horizontal="center" vertical="center" wrapText="1"/>
    </xf>
    <xf numFmtId="171" fontId="22" fillId="2" borderId="1" xfId="6" applyNumberFormat="1" applyFont="1" applyFill="1" applyBorder="1" applyAlignment="1">
      <alignment horizontal="center" vertical="center" wrapText="1" shrinkToFit="1"/>
    </xf>
    <xf numFmtId="0" fontId="3" fillId="2" borderId="10" xfId="3" applyFont="1" applyFill="1" applyBorder="1" applyAlignment="1">
      <alignment horizontal="center" vertical="center" wrapText="1"/>
    </xf>
    <xf numFmtId="0" fontId="8" fillId="2" borderId="3" xfId="0" applyFont="1" applyFill="1" applyBorder="1" applyAlignment="1">
      <alignment horizontal="left" vertical="center" wrapText="1"/>
    </xf>
    <xf numFmtId="0" fontId="8" fillId="2" borderId="9" xfId="3" applyFont="1" applyFill="1" applyBorder="1" applyAlignment="1">
      <alignment horizontal="justify" vertical="center"/>
    </xf>
    <xf numFmtId="3" fontId="24" fillId="2" borderId="1" xfId="0" applyNumberFormat="1" applyFont="1" applyFill="1" applyBorder="1" applyAlignment="1">
      <alignment horizontal="right" vertical="center" wrapText="1"/>
    </xf>
    <xf numFmtId="4" fontId="24" fillId="2" borderId="1" xfId="3" applyNumberFormat="1" applyFont="1" applyFill="1" applyBorder="1" applyAlignment="1">
      <alignment horizontal="center" vertical="center" wrapText="1" shrinkToFit="1"/>
    </xf>
    <xf numFmtId="0" fontId="1" fillId="6" borderId="1" xfId="0" applyFont="1" applyFill="1" applyBorder="1" applyAlignment="1">
      <alignment horizontal="center" vertical="center" wrapText="1"/>
    </xf>
    <xf numFmtId="0" fontId="8" fillId="2" borderId="1" xfId="0" applyFont="1" applyFill="1" applyBorder="1" applyAlignment="1">
      <alignment horizontal="center" vertical="center"/>
    </xf>
    <xf numFmtId="3" fontId="8" fillId="2" borderId="3" xfId="0" applyNumberFormat="1" applyFont="1" applyFill="1" applyBorder="1" applyAlignment="1">
      <alignment horizontal="right" vertical="center" wrapText="1"/>
    </xf>
    <xf numFmtId="4" fontId="5" fillId="2" borderId="1" xfId="3" applyNumberFormat="1" applyFont="1" applyFill="1" applyBorder="1" applyAlignment="1">
      <alignment horizontal="center" vertical="center" wrapText="1" shrinkToFit="1"/>
    </xf>
    <xf numFmtId="9" fontId="8" fillId="2" borderId="1" xfId="4" applyNumberFormat="1" applyFont="1" applyFill="1" applyBorder="1" applyAlignment="1">
      <alignment horizontal="center" vertical="center"/>
    </xf>
    <xf numFmtId="0" fontId="8" fillId="2" borderId="4" xfId="0" applyFont="1" applyFill="1" applyBorder="1" applyAlignment="1">
      <alignment horizontal="center" vertical="center" wrapText="1"/>
    </xf>
    <xf numFmtId="49" fontId="8" fillId="2" borderId="1" xfId="3" applyNumberFormat="1" applyFont="1" applyFill="1" applyBorder="1" applyAlignment="1">
      <alignment horizontal="center" vertical="center" wrapText="1"/>
    </xf>
    <xf numFmtId="49" fontId="8" fillId="2" borderId="1" xfId="3" applyNumberFormat="1" applyFont="1" applyFill="1" applyBorder="1" applyAlignment="1">
      <alignment horizontal="center" vertical="center"/>
    </xf>
    <xf numFmtId="3" fontId="8" fillId="2" borderId="1" xfId="3" applyNumberFormat="1" applyFont="1" applyFill="1" applyBorder="1" applyAlignment="1">
      <alignment horizontal="center" vertical="center" wrapText="1"/>
    </xf>
    <xf numFmtId="0" fontId="10" fillId="3" borderId="1" xfId="4" applyFont="1" applyFill="1" applyBorder="1" applyAlignment="1" applyProtection="1">
      <alignment horizontal="center" vertical="center" wrapText="1"/>
      <protection locked="0" hidden="1"/>
    </xf>
    <xf numFmtId="0" fontId="9" fillId="2" borderId="1" xfId="0" applyFont="1" applyFill="1" applyBorder="1"/>
    <xf numFmtId="0" fontId="8" fillId="2" borderId="2" xfId="0" applyFont="1" applyFill="1" applyBorder="1" applyAlignment="1">
      <alignment horizontal="center" vertical="center" wrapText="1"/>
    </xf>
    <xf numFmtId="168" fontId="8" fillId="2" borderId="3" xfId="3" applyNumberFormat="1" applyFont="1" applyFill="1" applyBorder="1" applyAlignment="1">
      <alignment horizontal="center" vertical="center"/>
    </xf>
    <xf numFmtId="0" fontId="1" fillId="2" borderId="0" xfId="0" applyFont="1" applyFill="1" applyAlignment="1">
      <alignment vertical="center" wrapText="1"/>
    </xf>
    <xf numFmtId="172" fontId="8" fillId="2" borderId="1" xfId="0" applyNumberFormat="1" applyFont="1" applyFill="1" applyBorder="1" applyAlignment="1">
      <alignment horizontal="center" vertical="center" wrapText="1"/>
    </xf>
    <xf numFmtId="168" fontId="8" fillId="4" borderId="1" xfId="0" applyNumberFormat="1" applyFont="1" applyFill="1" applyBorder="1" applyAlignment="1">
      <alignment horizontal="center" vertical="center" wrapText="1"/>
    </xf>
    <xf numFmtId="168" fontId="8" fillId="4" borderId="3" xfId="3" applyNumberFormat="1" applyFont="1" applyFill="1" applyBorder="1" applyAlignment="1">
      <alignment horizontal="center" vertical="center"/>
    </xf>
    <xf numFmtId="0" fontId="10" fillId="4" borderId="1" xfId="0" applyFont="1" applyFill="1" applyBorder="1" applyAlignment="1">
      <alignment horizontal="center" vertical="center" wrapText="1"/>
    </xf>
    <xf numFmtId="168" fontId="15" fillId="2" borderId="1" xfId="0" applyNumberFormat="1" applyFont="1" applyFill="1" applyBorder="1" applyAlignment="1">
      <alignment horizontal="center" vertical="center"/>
    </xf>
    <xf numFmtId="168" fontId="8" fillId="0" borderId="1" xfId="0" applyNumberFormat="1" applyFont="1" applyBorder="1" applyAlignment="1">
      <alignment horizontal="center" vertical="center" wrapText="1"/>
    </xf>
    <xf numFmtId="0" fontId="5" fillId="2" borderId="1" xfId="0" applyFont="1" applyFill="1" applyBorder="1" applyAlignment="1">
      <alignment horizontal="justify" vertical="center" wrapText="1"/>
    </xf>
    <xf numFmtId="0" fontId="1" fillId="0" borderId="1" xfId="0" applyFont="1" applyBorder="1" applyAlignment="1">
      <alignment horizontal="center" vertical="center" wrapText="1"/>
    </xf>
    <xf numFmtId="49" fontId="5" fillId="2" borderId="1" xfId="3" applyNumberFormat="1" applyFont="1" applyFill="1" applyBorder="1" applyAlignment="1">
      <alignment horizontal="center" vertical="center"/>
    </xf>
    <xf numFmtId="49" fontId="5" fillId="2" borderId="1" xfId="3" applyNumberFormat="1" applyFont="1" applyFill="1" applyBorder="1" applyAlignment="1">
      <alignment horizontal="center" vertical="center" wrapText="1"/>
    </xf>
    <xf numFmtId="14" fontId="8" fillId="2" borderId="1" xfId="3" applyNumberFormat="1" applyFont="1" applyFill="1" applyBorder="1" applyAlignment="1">
      <alignment horizontal="center" vertical="center" wrapText="1"/>
    </xf>
    <xf numFmtId="0" fontId="9" fillId="4" borderId="1" xfId="0" applyFont="1" applyFill="1" applyBorder="1" applyAlignment="1">
      <alignment horizontal="center" vertical="center" wrapText="1"/>
    </xf>
    <xf numFmtId="0" fontId="8" fillId="2" borderId="1" xfId="0" applyFont="1" applyFill="1" applyBorder="1" applyAlignment="1">
      <alignment horizontal="left" vertical="center" wrapText="1"/>
    </xf>
    <xf numFmtId="49" fontId="5" fillId="2" borderId="3" xfId="3" applyNumberFormat="1" applyFont="1" applyFill="1" applyBorder="1" applyAlignment="1">
      <alignment horizontal="center" vertical="center" wrapText="1"/>
    </xf>
    <xf numFmtId="14" fontId="8" fillId="2" borderId="1" xfId="0" applyNumberFormat="1" applyFont="1" applyFill="1" applyBorder="1" applyAlignment="1">
      <alignment horizontal="center" vertical="center"/>
    </xf>
    <xf numFmtId="168" fontId="11" fillId="2" borderId="1" xfId="0" applyNumberFormat="1" applyFont="1" applyFill="1" applyBorder="1" applyAlignment="1">
      <alignment horizontal="center" vertical="center"/>
    </xf>
    <xf numFmtId="168" fontId="8" fillId="2" borderId="1" xfId="3" applyNumberFormat="1" applyFont="1" applyFill="1" applyBorder="1" applyAlignment="1">
      <alignment horizontal="center" vertical="center"/>
    </xf>
    <xf numFmtId="0" fontId="8" fillId="2" borderId="1" xfId="0" applyFont="1" applyFill="1" applyBorder="1" applyAlignment="1">
      <alignment horizontal="justify" vertical="top" wrapText="1"/>
    </xf>
    <xf numFmtId="166" fontId="8" fillId="2" borderId="1" xfId="0" applyNumberFormat="1" applyFont="1" applyFill="1" applyBorder="1" applyAlignment="1">
      <alignment horizontal="center" vertical="center"/>
    </xf>
    <xf numFmtId="3" fontId="8" fillId="2" borderId="2" xfId="0" applyNumberFormat="1" applyFont="1" applyFill="1" applyBorder="1" applyAlignment="1">
      <alignment horizontal="center" vertical="center" wrapText="1"/>
    </xf>
    <xf numFmtId="0" fontId="8" fillId="2" borderId="3" xfId="3" applyFont="1" applyFill="1" applyBorder="1" applyAlignment="1">
      <alignment horizontal="justify" vertical="center"/>
    </xf>
    <xf numFmtId="49" fontId="8" fillId="2" borderId="3" xfId="0" applyNumberFormat="1" applyFont="1" applyFill="1" applyBorder="1" applyAlignment="1">
      <alignment horizontal="center" vertical="center" wrapText="1"/>
    </xf>
    <xf numFmtId="0" fontId="8" fillId="4" borderId="1" xfId="0" applyFont="1" applyFill="1" applyBorder="1" applyAlignment="1">
      <alignment horizontal="center" vertical="center" wrapText="1"/>
    </xf>
    <xf numFmtId="168" fontId="8" fillId="0" borderId="1" xfId="0" applyNumberFormat="1" applyFont="1" applyBorder="1" applyAlignment="1">
      <alignment horizontal="center" vertical="center"/>
    </xf>
    <xf numFmtId="168" fontId="8" fillId="4" borderId="1" xfId="3" applyNumberFormat="1" applyFont="1" applyFill="1" applyBorder="1" applyAlignment="1">
      <alignment horizontal="center" vertical="center"/>
    </xf>
    <xf numFmtId="15" fontId="8" fillId="2" borderId="1" xfId="0" applyNumberFormat="1" applyFont="1" applyFill="1" applyBorder="1" applyAlignment="1">
      <alignment horizontal="center" vertical="center"/>
    </xf>
    <xf numFmtId="165" fontId="1" fillId="5" borderId="1" xfId="0" applyNumberFormat="1" applyFont="1" applyFill="1" applyBorder="1" applyAlignment="1">
      <alignment horizontal="center" vertical="center" wrapText="1"/>
    </xf>
    <xf numFmtId="168" fontId="8" fillId="2" borderId="1" xfId="3" applyNumberFormat="1" applyFont="1" applyFill="1" applyBorder="1" applyAlignment="1">
      <alignment horizontal="center" vertical="center" wrapText="1"/>
    </xf>
    <xf numFmtId="168" fontId="8" fillId="2" borderId="3" xfId="0" applyNumberFormat="1" applyFont="1" applyFill="1" applyBorder="1" applyAlignment="1">
      <alignment horizontal="center" vertical="center"/>
    </xf>
    <xf numFmtId="0" fontId="11" fillId="2" borderId="1" xfId="0" applyFont="1" applyFill="1" applyBorder="1" applyAlignment="1">
      <alignment horizontal="justify" vertical="center" wrapText="1"/>
    </xf>
    <xf numFmtId="9" fontId="8" fillId="2" borderId="1" xfId="0" applyNumberFormat="1" applyFont="1" applyFill="1" applyBorder="1" applyAlignment="1">
      <alignment horizontal="center" vertical="center" wrapText="1"/>
    </xf>
    <xf numFmtId="49" fontId="1" fillId="2" borderId="1" xfId="3" applyNumberFormat="1" applyFill="1" applyBorder="1" applyAlignment="1">
      <alignment horizontal="center" vertical="center" wrapText="1"/>
    </xf>
    <xf numFmtId="3" fontId="8" fillId="2" borderId="1" xfId="0" applyNumberFormat="1" applyFont="1" applyFill="1" applyBorder="1" applyAlignment="1">
      <alignment horizontal="right" vertical="center"/>
    </xf>
    <xf numFmtId="15" fontId="11" fillId="2" borderId="1" xfId="0" applyNumberFormat="1" applyFont="1" applyFill="1" applyBorder="1" applyAlignment="1">
      <alignment horizontal="center" vertical="center" wrapText="1"/>
    </xf>
    <xf numFmtId="49" fontId="10" fillId="2" borderId="1" xfId="3" applyNumberFormat="1" applyFont="1" applyFill="1" applyBorder="1" applyAlignment="1">
      <alignment horizontal="center" vertical="center" wrapText="1"/>
    </xf>
    <xf numFmtId="166" fontId="5" fillId="4" borderId="8" xfId="0" applyNumberFormat="1" applyFont="1" applyFill="1" applyBorder="1" applyAlignment="1">
      <alignment horizontal="center" vertical="center" wrapText="1"/>
    </xf>
    <xf numFmtId="49" fontId="2" fillId="2" borderId="1" xfId="3" applyNumberFormat="1" applyFont="1" applyFill="1" applyBorder="1" applyAlignment="1">
      <alignment horizontal="center" vertical="center"/>
    </xf>
    <xf numFmtId="0" fontId="2" fillId="0" borderId="1" xfId="0" applyFont="1" applyBorder="1" applyAlignment="1">
      <alignment horizontal="center" vertical="center" wrapText="1"/>
    </xf>
    <xf numFmtId="4" fontId="5" fillId="2" borderId="1" xfId="3" applyNumberFormat="1" applyFont="1" applyFill="1" applyBorder="1" applyAlignment="1">
      <alignment horizontal="center" vertical="center"/>
    </xf>
    <xf numFmtId="168" fontId="15" fillId="2" borderId="1" xfId="0" applyNumberFormat="1" applyFont="1" applyFill="1" applyBorder="1" applyAlignment="1">
      <alignment horizontal="center" vertical="center" wrapText="1"/>
    </xf>
    <xf numFmtId="3" fontId="5" fillId="2" borderId="1" xfId="3" applyNumberFormat="1" applyFont="1" applyFill="1" applyBorder="1" applyAlignment="1">
      <alignment horizontal="center" vertical="center" wrapText="1" shrinkToFit="1"/>
    </xf>
    <xf numFmtId="49" fontId="23" fillId="2" borderId="1" xfId="0" applyNumberFormat="1" applyFont="1" applyFill="1" applyBorder="1" applyAlignment="1">
      <alignment horizontal="center" vertical="center" wrapText="1"/>
    </xf>
    <xf numFmtId="14" fontId="8" fillId="2" borderId="3" xfId="0" applyNumberFormat="1" applyFont="1" applyFill="1" applyBorder="1" applyAlignment="1">
      <alignment horizontal="center" vertical="center" wrapText="1"/>
    </xf>
    <xf numFmtId="0" fontId="8" fillId="3" borderId="1" xfId="4" applyFont="1" applyFill="1" applyBorder="1" applyAlignment="1" applyProtection="1">
      <alignment horizontal="justify" vertical="center" wrapText="1"/>
      <protection locked="0" hidden="1"/>
    </xf>
    <xf numFmtId="3" fontId="22" fillId="2" borderId="1" xfId="0" applyNumberFormat="1" applyFont="1" applyFill="1" applyBorder="1" applyAlignment="1">
      <alignment horizontal="right" vertical="center" wrapText="1"/>
    </xf>
    <xf numFmtId="3" fontId="22" fillId="2" borderId="1" xfId="3" applyNumberFormat="1" applyFont="1" applyFill="1" applyBorder="1" applyAlignment="1">
      <alignment horizontal="center" vertical="center" wrapText="1" shrinkToFit="1"/>
    </xf>
    <xf numFmtId="4" fontId="22" fillId="2" borderId="1" xfId="3" applyNumberFormat="1" applyFont="1" applyFill="1" applyBorder="1" applyAlignment="1">
      <alignment horizontal="center" vertical="center" wrapText="1" shrinkToFit="1"/>
    </xf>
    <xf numFmtId="15" fontId="15" fillId="2" borderId="1" xfId="0" applyNumberFormat="1" applyFont="1" applyFill="1" applyBorder="1" applyAlignment="1">
      <alignment horizontal="center" vertical="center" wrapText="1"/>
    </xf>
    <xf numFmtId="3" fontId="19" fillId="2" borderId="1" xfId="0" applyNumberFormat="1" applyFont="1" applyFill="1" applyBorder="1" applyAlignment="1">
      <alignment horizontal="right" vertical="center"/>
    </xf>
    <xf numFmtId="3" fontId="19" fillId="2" borderId="1" xfId="0" applyNumberFormat="1" applyFont="1" applyFill="1" applyBorder="1" applyAlignment="1">
      <alignment horizontal="right" vertical="center" wrapText="1"/>
    </xf>
    <xf numFmtId="3" fontId="19" fillId="2" borderId="1" xfId="3" applyNumberFormat="1" applyFont="1" applyFill="1" applyBorder="1" applyAlignment="1">
      <alignment horizontal="center" vertical="center" wrapText="1" shrinkToFit="1"/>
    </xf>
    <xf numFmtId="4" fontId="19" fillId="2" borderId="1" xfId="3" applyNumberFormat="1" applyFont="1" applyFill="1" applyBorder="1" applyAlignment="1">
      <alignment horizontal="center" vertical="center" wrapText="1" shrinkToFit="1"/>
    </xf>
    <xf numFmtId="3" fontId="20" fillId="2" borderId="1" xfId="0" applyNumberFormat="1" applyFont="1" applyFill="1" applyBorder="1" applyAlignment="1">
      <alignment horizontal="right" vertical="center" wrapText="1"/>
    </xf>
    <xf numFmtId="3" fontId="20" fillId="2" borderId="1" xfId="3" applyNumberFormat="1" applyFont="1" applyFill="1" applyBorder="1" applyAlignment="1">
      <alignment horizontal="center" vertical="center" wrapText="1" shrinkToFit="1"/>
    </xf>
    <xf numFmtId="4" fontId="20" fillId="2" borderId="1" xfId="3" applyNumberFormat="1" applyFont="1" applyFill="1" applyBorder="1" applyAlignment="1">
      <alignment horizontal="center" vertical="center" wrapText="1" shrinkToFit="1"/>
    </xf>
    <xf numFmtId="4" fontId="5" fillId="2" borderId="1" xfId="0" applyNumberFormat="1" applyFont="1" applyFill="1" applyBorder="1" applyAlignment="1">
      <alignment horizontal="right" vertical="center" wrapText="1"/>
    </xf>
    <xf numFmtId="168" fontId="8" fillId="6" borderId="1" xfId="3" applyNumberFormat="1" applyFont="1" applyFill="1" applyBorder="1" applyAlignment="1">
      <alignment horizontal="center" vertical="center"/>
    </xf>
    <xf numFmtId="0" fontId="1" fillId="6" borderId="7" xfId="0" applyFont="1" applyFill="1" applyBorder="1" applyAlignment="1">
      <alignment horizontal="center" vertical="center" wrapText="1"/>
    </xf>
    <xf numFmtId="0" fontId="8" fillId="2" borderId="1" xfId="3" applyFont="1" applyFill="1" applyBorder="1" applyAlignment="1">
      <alignment horizontal="justify" vertical="center"/>
    </xf>
    <xf numFmtId="0" fontId="8" fillId="3" borderId="1" xfId="4" applyFont="1" applyFill="1" applyBorder="1" applyAlignment="1" applyProtection="1">
      <alignment horizontal="center" vertical="center" wrapText="1"/>
      <protection locked="0" hidden="1"/>
    </xf>
    <xf numFmtId="0" fontId="8" fillId="2" borderId="1" xfId="0" applyFont="1" applyFill="1" applyBorder="1" applyAlignment="1">
      <alignment horizontal="justify" vertical="center"/>
    </xf>
    <xf numFmtId="15" fontId="8" fillId="2" borderId="1" xfId="0" applyNumberFormat="1" applyFont="1" applyFill="1" applyBorder="1" applyAlignment="1">
      <alignment horizontal="center" vertical="center" wrapText="1"/>
    </xf>
    <xf numFmtId="49" fontId="8" fillId="2" borderId="1" xfId="0" applyNumberFormat="1" applyFont="1" applyFill="1" applyBorder="1" applyAlignment="1">
      <alignment horizontal="center" vertical="center" wrapText="1"/>
    </xf>
    <xf numFmtId="0" fontId="8" fillId="2" borderId="1" xfId="0" applyFont="1" applyFill="1" applyBorder="1" applyAlignment="1">
      <alignment horizontal="justify" vertical="center" wrapText="1"/>
    </xf>
    <xf numFmtId="9" fontId="8" fillId="2" borderId="1" xfId="0" applyNumberFormat="1" applyFont="1" applyFill="1" applyBorder="1" applyAlignment="1">
      <alignment horizontal="center" vertical="center"/>
    </xf>
    <xf numFmtId="3" fontId="8" fillId="2" borderId="1" xfId="0" applyNumberFormat="1" applyFont="1" applyFill="1" applyBorder="1" applyAlignment="1">
      <alignment horizontal="right" vertical="center" wrapText="1"/>
    </xf>
    <xf numFmtId="3" fontId="5" fillId="2" borderId="1" xfId="0" applyNumberFormat="1" applyFont="1" applyFill="1" applyBorder="1" applyAlignment="1">
      <alignment horizontal="right" vertical="center"/>
    </xf>
    <xf numFmtId="3" fontId="5" fillId="2" borderId="1" xfId="0" applyNumberFormat="1" applyFont="1" applyFill="1" applyBorder="1" applyAlignment="1">
      <alignment horizontal="right" vertical="center" wrapText="1"/>
    </xf>
    <xf numFmtId="0" fontId="8" fillId="2" borderId="1" xfId="3" applyFont="1" applyFill="1" applyBorder="1" applyAlignment="1">
      <alignment horizontal="center" vertical="center" wrapText="1"/>
    </xf>
    <xf numFmtId="14" fontId="8" fillId="2" borderId="1" xfId="0" applyNumberFormat="1" applyFont="1" applyFill="1" applyBorder="1" applyAlignment="1">
      <alignment horizontal="center" vertical="center" wrapText="1"/>
    </xf>
    <xf numFmtId="168" fontId="8" fillId="2" borderId="1" xfId="0" applyNumberFormat="1" applyFont="1" applyFill="1" applyBorder="1" applyAlignment="1">
      <alignment horizontal="center" vertical="center"/>
    </xf>
    <xf numFmtId="168" fontId="8" fillId="2" borderId="1" xfId="0" applyNumberFormat="1" applyFont="1" applyFill="1" applyBorder="1" applyAlignment="1">
      <alignment horizontal="center" vertical="center" wrapText="1"/>
    </xf>
    <xf numFmtId="1" fontId="8" fillId="4" borderId="1" xfId="0" applyNumberFormat="1" applyFont="1" applyFill="1" applyBorder="1" applyAlignment="1">
      <alignment horizontal="center" vertical="center" wrapText="1"/>
    </xf>
    <xf numFmtId="166" fontId="5" fillId="4" borderId="1" xfId="0" applyNumberFormat="1" applyFont="1" applyFill="1" applyBorder="1" applyAlignment="1">
      <alignment horizontal="center" vertical="center" wrapText="1"/>
    </xf>
    <xf numFmtId="165" fontId="3" fillId="4"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168" fontId="8" fillId="4" borderId="1" xfId="0" applyNumberFormat="1" applyFont="1" applyFill="1" applyBorder="1" applyAlignment="1">
      <alignment horizontal="center" vertical="center"/>
    </xf>
    <xf numFmtId="0" fontId="1" fillId="4" borderId="1" xfId="0" applyFont="1" applyFill="1" applyBorder="1" applyAlignment="1">
      <alignment horizontal="center" vertical="center" wrapText="1"/>
    </xf>
    <xf numFmtId="14" fontId="8" fillId="2" borderId="1" xfId="0" applyNumberFormat="1" applyFont="1" applyFill="1" applyBorder="1" applyAlignment="1">
      <alignment horizontal="justify" vertical="center" wrapText="1"/>
    </xf>
    <xf numFmtId="168" fontId="8" fillId="2" borderId="3" xfId="3"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3" fontId="5" fillId="2" borderId="1" xfId="3" applyNumberFormat="1" applyFont="1" applyFill="1" applyBorder="1" applyAlignment="1">
      <alignment horizontal="center" vertical="center"/>
    </xf>
    <xf numFmtId="165" fontId="6" fillId="4" borderId="1" xfId="0" applyNumberFormat="1" applyFont="1" applyFill="1" applyBorder="1" applyAlignment="1">
      <alignment horizontal="center" vertical="center" wrapText="1"/>
    </xf>
    <xf numFmtId="0" fontId="22" fillId="4" borderId="1" xfId="0" applyFont="1" applyFill="1" applyBorder="1" applyAlignment="1">
      <alignment horizontal="center" vertical="center" wrapText="1"/>
    </xf>
    <xf numFmtId="0" fontId="26" fillId="2" borderId="1" xfId="9" applyFill="1" applyBorder="1" applyAlignment="1">
      <alignment horizontal="justify" vertical="center"/>
    </xf>
    <xf numFmtId="49" fontId="8" fillId="6" borderId="1" xfId="0" applyNumberFormat="1" applyFont="1" applyFill="1" applyBorder="1" applyAlignment="1">
      <alignment horizontal="center" vertical="center" wrapText="1"/>
    </xf>
    <xf numFmtId="14" fontId="15" fillId="2" borderId="1" xfId="0" applyNumberFormat="1" applyFont="1" applyFill="1" applyBorder="1" applyAlignment="1">
      <alignment horizontal="center" vertical="center"/>
    </xf>
    <xf numFmtId="14" fontId="8" fillId="0" borderId="1" xfId="0" applyNumberFormat="1" applyFont="1" applyBorder="1" applyAlignment="1">
      <alignment horizontal="center" vertical="center"/>
    </xf>
    <xf numFmtId="168" fontId="8" fillId="7" borderId="1" xfId="0" applyNumberFormat="1" applyFont="1" applyFill="1" applyBorder="1" applyAlignment="1">
      <alignment horizontal="center" vertical="center"/>
    </xf>
    <xf numFmtId="49" fontId="5" fillId="2" borderId="1" xfId="0" applyNumberFormat="1" applyFont="1" applyFill="1" applyBorder="1" applyAlignment="1">
      <alignment horizontal="center" vertical="center" wrapText="1"/>
    </xf>
    <xf numFmtId="49" fontId="1" fillId="2" borderId="7" xfId="3" applyNumberFormat="1" applyFill="1" applyBorder="1" applyAlignment="1">
      <alignment horizontal="center" vertical="center" wrapText="1"/>
    </xf>
    <xf numFmtId="15" fontId="8" fillId="2" borderId="7" xfId="0" applyNumberFormat="1" applyFont="1" applyFill="1" applyBorder="1" applyAlignment="1">
      <alignment horizontal="center" vertical="center" wrapText="1"/>
    </xf>
    <xf numFmtId="49" fontId="5" fillId="2" borderId="7" xfId="3" applyNumberFormat="1" applyFont="1" applyFill="1" applyBorder="1" applyAlignment="1">
      <alignment horizontal="center" vertical="center" wrapText="1"/>
    </xf>
    <xf numFmtId="168" fontId="8" fillId="2" borderId="7" xfId="0" applyNumberFormat="1" applyFont="1" applyFill="1" applyBorder="1" applyAlignment="1">
      <alignment horizontal="center" vertical="center"/>
    </xf>
    <xf numFmtId="171" fontId="8" fillId="2" borderId="1" xfId="6" applyNumberFormat="1" applyFont="1" applyFill="1" applyBorder="1" applyAlignment="1">
      <alignment horizontal="justify" vertical="center" wrapText="1"/>
    </xf>
    <xf numFmtId="3" fontId="8" fillId="2" borderId="3" xfId="4" applyNumberFormat="1" applyFont="1" applyFill="1" applyBorder="1" applyAlignment="1">
      <alignment horizontal="center" vertical="center" wrapText="1"/>
    </xf>
    <xf numFmtId="0" fontId="8" fillId="3" borderId="3" xfId="4" applyFont="1" applyFill="1" applyBorder="1" applyAlignment="1" applyProtection="1">
      <alignment horizontal="center" vertical="center" wrapText="1"/>
      <protection locked="0" hidden="1"/>
    </xf>
    <xf numFmtId="49" fontId="8" fillId="2" borderId="3" xfId="3" applyNumberFormat="1" applyFont="1" applyFill="1" applyBorder="1" applyAlignment="1">
      <alignment horizontal="center" vertical="center" wrapText="1"/>
    </xf>
    <xf numFmtId="3" fontId="8" fillId="2" borderId="7" xfId="0" applyNumberFormat="1" applyFont="1" applyFill="1" applyBorder="1" applyAlignment="1">
      <alignment horizontal="right" vertical="center" wrapText="1"/>
    </xf>
    <xf numFmtId="3" fontId="20" fillId="2" borderId="7" xfId="0" applyNumberFormat="1" applyFont="1" applyFill="1" applyBorder="1" applyAlignment="1">
      <alignment horizontal="right" vertical="center" wrapText="1"/>
    </xf>
    <xf numFmtId="3" fontId="22" fillId="2" borderId="7" xfId="0" applyNumberFormat="1" applyFont="1" applyFill="1" applyBorder="1" applyAlignment="1">
      <alignment horizontal="right" vertical="center" wrapText="1"/>
    </xf>
    <xf numFmtId="4" fontId="5" fillId="2" borderId="7" xfId="3" applyNumberFormat="1" applyFont="1" applyFill="1" applyBorder="1" applyAlignment="1">
      <alignment horizontal="center" vertical="center"/>
    </xf>
    <xf numFmtId="3" fontId="20" fillId="2" borderId="7" xfId="3" applyNumberFormat="1" applyFont="1" applyFill="1" applyBorder="1" applyAlignment="1">
      <alignment horizontal="center" vertical="center" wrapText="1" shrinkToFit="1"/>
    </xf>
    <xf numFmtId="3" fontId="22" fillId="2" borderId="7" xfId="3" applyNumberFormat="1" applyFont="1" applyFill="1" applyBorder="1" applyAlignment="1">
      <alignment horizontal="center" vertical="center" wrapText="1" shrinkToFit="1"/>
    </xf>
    <xf numFmtId="3" fontId="5" fillId="2" borderId="7" xfId="3" applyNumberFormat="1" applyFont="1" applyFill="1" applyBorder="1" applyAlignment="1">
      <alignment horizontal="center" vertical="center" wrapText="1" shrinkToFit="1"/>
    </xf>
    <xf numFmtId="4" fontId="20" fillId="2" borderId="7" xfId="3" applyNumberFormat="1" applyFont="1" applyFill="1" applyBorder="1" applyAlignment="1">
      <alignment horizontal="center" vertical="center" wrapText="1" shrinkToFit="1"/>
    </xf>
    <xf numFmtId="3" fontId="8" fillId="2" borderId="2" xfId="5" applyNumberFormat="1" applyFont="1" applyFill="1" applyBorder="1" applyAlignment="1">
      <alignment horizontal="center" vertical="center" wrapText="1"/>
    </xf>
    <xf numFmtId="168" fontId="8" fillId="2" borderId="3" xfId="0" applyNumberFormat="1" applyFont="1" applyFill="1" applyBorder="1" applyAlignment="1">
      <alignment horizontal="center" vertical="center" wrapText="1"/>
    </xf>
    <xf numFmtId="0" fontId="8" fillId="2" borderId="3" xfId="3" applyFont="1" applyFill="1" applyBorder="1" applyAlignment="1">
      <alignment horizontal="center" vertical="center" wrapText="1"/>
    </xf>
    <xf numFmtId="14" fontId="8" fillId="2" borderId="3" xfId="0" applyNumberFormat="1" applyFont="1" applyFill="1" applyBorder="1" applyAlignment="1">
      <alignment horizontal="center" vertical="center"/>
    </xf>
    <xf numFmtId="14" fontId="8" fillId="2" borderId="7" xfId="0" applyNumberFormat="1" applyFont="1" applyFill="1" applyBorder="1" applyAlignment="1">
      <alignment horizontal="center" vertical="center" wrapText="1"/>
    </xf>
    <xf numFmtId="14" fontId="8" fillId="2" borderId="3" xfId="3" applyNumberFormat="1" applyFont="1" applyFill="1" applyBorder="1" applyAlignment="1">
      <alignment horizontal="center" vertical="center" wrapText="1"/>
    </xf>
    <xf numFmtId="168" fontId="8" fillId="2" borderId="9" xfId="3" applyNumberFormat="1" applyFont="1" applyFill="1" applyBorder="1" applyAlignment="1">
      <alignment horizontal="center" vertical="center" wrapText="1"/>
    </xf>
    <xf numFmtId="1" fontId="8" fillId="4" borderId="7" xfId="0" applyNumberFormat="1" applyFont="1" applyFill="1" applyBorder="1" applyAlignment="1">
      <alignment horizontal="center" vertical="center" wrapText="1"/>
    </xf>
    <xf numFmtId="168" fontId="8" fillId="4" borderId="3" xfId="0" applyNumberFormat="1" applyFont="1" applyFill="1" applyBorder="1" applyAlignment="1">
      <alignment horizontal="center" vertical="center"/>
    </xf>
    <xf numFmtId="168" fontId="8" fillId="4" borderId="7" xfId="3" applyNumberFormat="1" applyFont="1" applyFill="1" applyBorder="1" applyAlignment="1">
      <alignment horizontal="center" vertical="center"/>
    </xf>
    <xf numFmtId="165" fontId="3" fillId="4" borderId="8" xfId="0" applyNumberFormat="1" applyFont="1" applyFill="1" applyBorder="1" applyAlignment="1">
      <alignment horizontal="center" vertical="center" wrapText="1"/>
    </xf>
    <xf numFmtId="166" fontId="5" fillId="4" borderId="3" xfId="0" applyNumberFormat="1" applyFont="1" applyFill="1" applyBorder="1" applyAlignment="1">
      <alignment horizontal="center" vertical="center" wrapText="1"/>
    </xf>
    <xf numFmtId="0" fontId="5" fillId="4" borderId="3" xfId="0" applyFont="1" applyFill="1" applyBorder="1" applyAlignment="1">
      <alignment horizontal="center" vertical="center" wrapText="1"/>
    </xf>
    <xf numFmtId="0" fontId="9" fillId="4" borderId="7" xfId="0" applyFont="1" applyFill="1" applyBorder="1" applyAlignment="1">
      <alignment horizontal="center" vertical="center" wrapText="1"/>
    </xf>
    <xf numFmtId="168" fontId="8" fillId="4" borderId="3" xfId="0" applyNumberFormat="1" applyFont="1" applyFill="1" applyBorder="1" applyAlignment="1">
      <alignment horizontal="center" vertical="center" wrapText="1"/>
    </xf>
    <xf numFmtId="168" fontId="8" fillId="4" borderId="7" xfId="0" applyNumberFormat="1" applyFont="1" applyFill="1" applyBorder="1" applyAlignment="1">
      <alignment horizontal="center" vertical="center" wrapText="1"/>
    </xf>
    <xf numFmtId="0" fontId="2" fillId="0" borderId="0" xfId="0" applyFont="1" applyFill="1" applyAlignment="1">
      <alignment horizontal="center" vertical="center" wrapText="1"/>
    </xf>
    <xf numFmtId="0" fontId="2" fillId="0" borderId="13" xfId="0" applyFont="1" applyFill="1" applyBorder="1" applyAlignment="1">
      <alignment horizontal="center" vertical="center" wrapText="1"/>
    </xf>
    <xf numFmtId="0" fontId="16" fillId="0" borderId="7" xfId="3" applyFont="1" applyFill="1" applyBorder="1" applyAlignment="1">
      <alignment horizontal="center" vertical="center" wrapText="1"/>
    </xf>
    <xf numFmtId="0" fontId="3" fillId="0" borderId="11" xfId="3" applyFont="1" applyFill="1" applyBorder="1" applyAlignment="1">
      <alignment horizontal="center" vertical="center" wrapText="1"/>
    </xf>
    <xf numFmtId="0" fontId="3" fillId="0" borderId="12" xfId="3" applyFont="1" applyFill="1" applyBorder="1" applyAlignment="1">
      <alignment horizontal="center" vertical="center"/>
    </xf>
    <xf numFmtId="49" fontId="3" fillId="0" borderId="12" xfId="3" applyNumberFormat="1" applyFont="1" applyFill="1" applyBorder="1" applyAlignment="1">
      <alignment horizontal="center" vertical="center" wrapText="1"/>
    </xf>
    <xf numFmtId="168" fontId="3" fillId="0" borderId="12" xfId="3" applyNumberFormat="1" applyFont="1" applyFill="1" applyBorder="1" applyAlignment="1">
      <alignment horizontal="center" vertical="center" wrapText="1"/>
    </xf>
    <xf numFmtId="3" fontId="3" fillId="0" borderId="12" xfId="3" applyNumberFormat="1" applyFont="1" applyFill="1" applyBorder="1" applyAlignment="1">
      <alignment horizontal="center" vertical="center" wrapText="1"/>
    </xf>
    <xf numFmtId="49" fontId="2" fillId="0" borderId="1" xfId="3" applyNumberFormat="1" applyFont="1" applyFill="1" applyBorder="1" applyAlignment="1">
      <alignment horizontal="center" vertical="center"/>
    </xf>
    <xf numFmtId="0" fontId="8" fillId="0" borderId="1" xfId="3" applyFont="1" applyFill="1" applyBorder="1" applyAlignment="1">
      <alignment horizontal="justify" vertical="center"/>
    </xf>
    <xf numFmtId="0" fontId="8" fillId="0" borderId="1" xfId="0" applyFont="1" applyFill="1" applyBorder="1" applyAlignment="1">
      <alignment horizontal="justify" vertical="center"/>
    </xf>
    <xf numFmtId="0" fontId="8" fillId="0" borderId="1" xfId="0" applyFont="1" applyFill="1" applyBorder="1" applyAlignment="1">
      <alignment horizontal="justify" vertical="center" wrapText="1"/>
    </xf>
    <xf numFmtId="168" fontId="8" fillId="0" borderId="1" xfId="0" applyNumberFormat="1" applyFont="1" applyFill="1" applyBorder="1" applyAlignment="1">
      <alignment horizontal="center" vertical="center"/>
    </xf>
    <xf numFmtId="168" fontId="8" fillId="0" borderId="1" xfId="0" applyNumberFormat="1" applyFont="1" applyFill="1" applyBorder="1" applyAlignment="1">
      <alignment horizontal="center" vertical="center" wrapText="1"/>
    </xf>
    <xf numFmtId="49" fontId="8" fillId="0" borderId="1" xfId="0" applyNumberFormat="1" applyFont="1" applyFill="1" applyBorder="1" applyAlignment="1">
      <alignment horizontal="center" vertical="center" wrapText="1"/>
    </xf>
    <xf numFmtId="3" fontId="8" fillId="0" borderId="1" xfId="0" applyNumberFormat="1" applyFont="1" applyFill="1" applyBorder="1" applyAlignment="1">
      <alignment horizontal="right" vertical="center" wrapText="1"/>
    </xf>
    <xf numFmtId="0" fontId="8" fillId="0" borderId="1" xfId="0" applyFont="1" applyFill="1" applyBorder="1" applyAlignment="1">
      <alignment horizontal="center" vertical="center"/>
    </xf>
    <xf numFmtId="15" fontId="8"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49" fontId="5" fillId="0" borderId="1" xfId="3" applyNumberFormat="1" applyFont="1" applyFill="1" applyBorder="1" applyAlignment="1">
      <alignment horizontal="center" vertical="center" wrapText="1"/>
    </xf>
    <xf numFmtId="49" fontId="8" fillId="0" borderId="1" xfId="3"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0" fontId="8" fillId="0" borderId="1" xfId="4" applyFont="1" applyFill="1" applyBorder="1" applyAlignment="1" applyProtection="1">
      <alignment horizontal="justify" vertical="center" wrapText="1"/>
      <protection locked="0" hidden="1"/>
    </xf>
    <xf numFmtId="0" fontId="8" fillId="0" borderId="7" xfId="3" applyFont="1" applyFill="1" applyBorder="1" applyAlignment="1">
      <alignment horizontal="center" vertical="center"/>
    </xf>
    <xf numFmtId="0" fontId="8" fillId="0" borderId="8" xfId="3" applyFont="1" applyFill="1" applyBorder="1" applyAlignment="1">
      <alignment horizontal="center" vertical="center"/>
    </xf>
    <xf numFmtId="0" fontId="1" fillId="0" borderId="1" xfId="0" applyFont="1" applyFill="1" applyBorder="1" applyAlignment="1">
      <alignment horizontal="center" vertical="center" wrapText="1"/>
    </xf>
    <xf numFmtId="14" fontId="8" fillId="0" borderId="1" xfId="0" applyNumberFormat="1" applyFont="1" applyFill="1" applyBorder="1" applyAlignment="1">
      <alignment horizontal="center" vertical="center" wrapText="1"/>
    </xf>
    <xf numFmtId="0" fontId="8" fillId="0" borderId="1" xfId="0" applyFont="1" applyFill="1" applyBorder="1" applyAlignment="1">
      <alignment horizontal="left" vertical="center" wrapText="1"/>
    </xf>
    <xf numFmtId="14" fontId="8" fillId="0" borderId="1" xfId="0" applyNumberFormat="1" applyFont="1" applyFill="1" applyBorder="1" applyAlignment="1">
      <alignment horizontal="center" vertical="center"/>
    </xf>
    <xf numFmtId="14" fontId="8" fillId="0" borderId="1" xfId="3" applyNumberFormat="1" applyFont="1" applyFill="1" applyBorder="1" applyAlignment="1">
      <alignment horizontal="center" vertical="center" wrapText="1"/>
    </xf>
    <xf numFmtId="49" fontId="23" fillId="0" borderId="1" xfId="0" applyNumberFormat="1" applyFont="1" applyFill="1" applyBorder="1" applyAlignment="1">
      <alignment horizontal="center" vertical="center" wrapText="1"/>
    </xf>
    <xf numFmtId="0" fontId="8" fillId="0" borderId="1" xfId="3" applyFont="1" applyFill="1" applyBorder="1" applyAlignment="1">
      <alignment horizontal="center" vertical="center" wrapText="1"/>
    </xf>
    <xf numFmtId="49" fontId="10" fillId="0" borderId="1" xfId="3" applyNumberFormat="1"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49" fontId="1" fillId="0" borderId="1" xfId="3"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49" fontId="5" fillId="0" borderId="1" xfId="3" applyNumberFormat="1" applyFont="1" applyFill="1" applyBorder="1" applyAlignment="1">
      <alignment horizontal="center" vertical="center" wrapText="1"/>
    </xf>
    <xf numFmtId="15" fontId="8" fillId="0" borderId="1" xfId="0" applyNumberFormat="1" applyFont="1" applyFill="1" applyBorder="1" applyAlignment="1">
      <alignment horizontal="center" vertical="center" wrapText="1"/>
    </xf>
    <xf numFmtId="49" fontId="1" fillId="0" borderId="1" xfId="3" applyNumberFormat="1" applyFont="1" applyFill="1" applyBorder="1" applyAlignment="1">
      <alignment horizontal="center" vertical="center" wrapText="1"/>
    </xf>
    <xf numFmtId="0" fontId="8" fillId="0" borderId="1" xfId="4" applyFont="1" applyFill="1" applyBorder="1" applyAlignment="1">
      <alignment horizontal="center" vertical="center" wrapText="1"/>
    </xf>
    <xf numFmtId="0" fontId="1" fillId="0" borderId="0" xfId="0" applyFont="1" applyFill="1" applyAlignment="1">
      <alignment vertical="center" wrapText="1"/>
    </xf>
    <xf numFmtId="0" fontId="6" fillId="0" borderId="0" xfId="0" applyFont="1" applyFill="1"/>
    <xf numFmtId="0" fontId="9" fillId="0" borderId="0" xfId="0" applyFont="1" applyFill="1"/>
    <xf numFmtId="0" fontId="28" fillId="0" borderId="0" xfId="0" applyFont="1" applyFill="1" applyAlignment="1">
      <alignment vertical="center" wrapText="1"/>
    </xf>
    <xf numFmtId="0" fontId="1" fillId="0" borderId="1" xfId="0" applyFont="1" applyFill="1" applyBorder="1" applyAlignment="1">
      <alignment vertical="center" wrapText="1"/>
    </xf>
    <xf numFmtId="0" fontId="2" fillId="0" borderId="0" xfId="0" applyFont="1" applyFill="1" applyAlignment="1">
      <alignment horizontal="center" vertical="center" wrapText="1"/>
    </xf>
    <xf numFmtId="168" fontId="1" fillId="0" borderId="0" xfId="0" applyNumberFormat="1" applyFont="1" applyFill="1" applyAlignment="1">
      <alignment vertical="center" wrapText="1"/>
    </xf>
    <xf numFmtId="168" fontId="12" fillId="0" borderId="0" xfId="0" applyNumberFormat="1" applyFont="1" applyFill="1" applyAlignment="1">
      <alignment vertical="center" wrapText="1"/>
    </xf>
  </cellXfs>
  <cellStyles count="10">
    <cellStyle name="Euro" xfId="2" xr:uid="{00000000-0005-0000-0000-000000000000}"/>
    <cellStyle name="Hipervínculo" xfId="9" builtinId="8"/>
    <cellStyle name="Millares" xfId="6" builtinId="3"/>
    <cellStyle name="Millares 2" xfId="8" xr:uid="{FFADAEA5-D19D-4632-9814-07FCF197BF1D}"/>
    <cellStyle name="Millares_Hoja1 2" xfId="5" xr:uid="{00000000-0005-0000-0000-000001000000}"/>
    <cellStyle name="Moneda 2" xfId="7" xr:uid="{B8CCA6F1-E015-4294-A675-974AE1C68C3F}"/>
    <cellStyle name="Normal" xfId="0" builtinId="0"/>
    <cellStyle name="Normal 2" xfId="1" xr:uid="{00000000-0005-0000-0000-000003000000}"/>
    <cellStyle name="Normal 2 2 2" xfId="4" xr:uid="{00000000-0005-0000-0000-000004000000}"/>
    <cellStyle name="Normal 6" xfId="3" xr:uid="{00000000-0005-0000-0000-000005000000}"/>
  </cellStyles>
  <dxfs count="0"/>
  <tableStyles count="0" defaultTableStyle="TableStyleMedium2" defaultPivotStyle="PivotStyleLight16"/>
  <colors>
    <mruColors>
      <color rgb="FFFF9933"/>
      <color rgb="FFFC5F20"/>
      <color rgb="FF3728F4"/>
      <color rgb="FFFC7420"/>
      <color rgb="FFEF5D03"/>
      <color rgb="FF9900FF"/>
      <color rgb="FFCC00CC"/>
      <color rgb="FF008000"/>
      <color rgb="FFDD3FCA"/>
      <color rgb="FF99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1117260</xdr:colOff>
      <xdr:row>0</xdr:row>
      <xdr:rowOff>608822</xdr:rowOff>
    </xdr:to>
    <xdr:pic>
      <xdr:nvPicPr>
        <xdr:cNvPr id="2" name="8 Imagen" descr="C:\Users\ApoyoCalidad\AppData\Local\Microsoft\Windows\Temporary Internet Files\Content.Outlook\PVP750G9\Nuevo Logo CDFLLA Pequeño-01.png">
          <a:extLst>
            <a:ext uri="{FF2B5EF4-FFF2-40B4-BE49-F238E27FC236}">
              <a16:creationId xmlns:a16="http://schemas.microsoft.com/office/drawing/2014/main" id="{9C53F6CC-DE16-4B7E-A537-EE56DF65B73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2622210" cy="608822"/>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mailto:jas_romero@hotmail.com" TargetMode="Externa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F129"/>
  <sheetViews>
    <sheetView zoomScaleNormal="100" zoomScaleSheetLayoutView="100" workbookViewId="0">
      <pane xSplit="1" ySplit="1" topLeftCell="B3" activePane="bottomRight" state="frozen"/>
      <selection pane="topRight" activeCell="B1" sqref="B1"/>
      <selection pane="bottomLeft" activeCell="A2" sqref="A2"/>
      <selection pane="bottomRight" activeCell="A3" sqref="A3"/>
    </sheetView>
  </sheetViews>
  <sheetFormatPr baseColWidth="10" defaultColWidth="11.42578125" defaultRowHeight="12.75" x14ac:dyDescent="0.25"/>
  <cols>
    <col min="1" max="1" width="9.28515625" style="112" customWidth="1"/>
    <col min="2" max="2" width="13.28515625" style="1" customWidth="1"/>
    <col min="3" max="3" width="20.7109375" style="1" customWidth="1"/>
    <col min="4" max="4" width="8.7109375" style="1" customWidth="1"/>
    <col min="5" max="5" width="11.5703125" style="1" customWidth="1"/>
    <col min="6" max="6" width="10" style="1" customWidth="1"/>
    <col min="7" max="7" width="30.28515625" style="1" customWidth="1"/>
    <col min="8" max="8" width="19.28515625" style="1" customWidth="1"/>
    <col min="9" max="9" width="11.140625" style="9" customWidth="1"/>
    <col min="10" max="10" width="11.5703125" style="9" customWidth="1"/>
    <col min="11" max="11" width="12.85546875" style="9" customWidth="1"/>
    <col min="12" max="12" width="6.85546875" style="1" customWidth="1"/>
    <col min="13" max="13" width="12.140625" style="9" customWidth="1"/>
    <col min="14" max="14" width="25.5703125" style="1" customWidth="1"/>
    <col min="15" max="15" width="8.28515625" style="1" customWidth="1"/>
    <col min="16" max="16" width="12.85546875" style="25" customWidth="1"/>
    <col min="17" max="17" width="13.140625" style="1" customWidth="1"/>
    <col min="18" max="18" width="36.5703125" style="1" customWidth="1"/>
    <col min="19" max="19" width="23.28515625" style="1" customWidth="1"/>
    <col min="20" max="20" width="23.140625" style="1" customWidth="1"/>
    <col min="21" max="21" width="27" style="1" customWidth="1"/>
    <col min="22" max="22" width="6" style="1" customWidth="1"/>
    <col min="23" max="23" width="7.85546875" style="1" customWidth="1"/>
    <col min="24" max="24" width="5.5703125" style="1" customWidth="1"/>
    <col min="25" max="25" width="5.7109375" style="1" customWidth="1"/>
    <col min="26" max="26" width="6.42578125" style="1" customWidth="1"/>
    <col min="27" max="27" width="11.5703125" style="9" customWidth="1"/>
    <col min="28" max="28" width="13.42578125" style="1" customWidth="1"/>
    <col min="29" max="29" width="11.85546875" style="1" bestFit="1" customWidth="1"/>
    <col min="30" max="30" width="12.28515625" style="1" bestFit="1" customWidth="1"/>
    <col min="31" max="32" width="11.42578125" style="1"/>
    <col min="33" max="33" width="12.28515625" style="1" customWidth="1"/>
    <col min="34" max="34" width="14.42578125" style="1" customWidth="1"/>
    <col min="35" max="35" width="11.42578125" style="1"/>
    <col min="36" max="36" width="9.42578125" style="1" customWidth="1"/>
    <col min="37" max="37" width="11.42578125" style="1"/>
    <col min="38" max="38" width="13.140625" style="1" customWidth="1"/>
    <col min="39" max="39" width="24.5703125" style="1" customWidth="1"/>
    <col min="40" max="41" width="12.28515625" style="1" customWidth="1"/>
    <col min="42" max="42" width="12.5703125" style="1" customWidth="1"/>
    <col min="43" max="43" width="13.7109375" style="1" customWidth="1"/>
    <col min="44" max="44" width="11.5703125" style="10" bestFit="1" customWidth="1"/>
    <col min="45" max="45" width="12.42578125" style="1" customWidth="1"/>
    <col min="46" max="46" width="8.5703125" style="1" customWidth="1"/>
    <col min="47" max="48" width="11.5703125" style="1" bestFit="1" customWidth="1"/>
    <col min="49" max="49" width="11.28515625" style="1" customWidth="1"/>
    <col min="50" max="50" width="11.42578125" style="1"/>
    <col min="51" max="51" width="16.28515625" style="1" customWidth="1"/>
    <col min="52" max="52" width="10.42578125" style="1" customWidth="1"/>
    <col min="53" max="53" width="38.85546875" style="1" customWidth="1"/>
    <col min="54" max="54" width="11.5703125" style="10" bestFit="1" customWidth="1"/>
    <col min="55" max="55" width="39.42578125" style="1" customWidth="1"/>
    <col min="56" max="56" width="32.85546875" style="1" customWidth="1"/>
    <col min="57" max="57" width="17.28515625" style="74" customWidth="1"/>
    <col min="58" max="240" width="11.42578125" style="1"/>
    <col min="241" max="241" width="30.5703125" style="1" customWidth="1"/>
    <col min="242" max="242" width="0.85546875" style="1" customWidth="1"/>
    <col min="243" max="243" width="30.5703125" style="1" customWidth="1"/>
    <col min="244" max="244" width="0.85546875" style="1" customWidth="1"/>
    <col min="245" max="245" width="14.85546875" style="1" customWidth="1"/>
    <col min="246" max="246" width="5.7109375" style="1" customWidth="1"/>
    <col min="247" max="247" width="5" style="1" customWidth="1"/>
    <col min="248" max="248" width="5.7109375" style="1" customWidth="1"/>
    <col min="249" max="249" width="8.28515625" style="1" customWidth="1"/>
    <col min="250" max="250" width="0.85546875" style="1" customWidth="1"/>
    <col min="251" max="251" width="30" style="1" customWidth="1"/>
    <col min="252" max="252" width="0.85546875" style="1" customWidth="1"/>
    <col min="253" max="253" width="24.28515625" style="1" customWidth="1"/>
    <col min="254" max="254" width="7.7109375" style="1" customWidth="1"/>
    <col min="255" max="255" width="21.5703125" style="1" customWidth="1"/>
    <col min="256" max="496" width="11.42578125" style="1"/>
    <col min="497" max="497" width="30.5703125" style="1" customWidth="1"/>
    <col min="498" max="498" width="0.85546875" style="1" customWidth="1"/>
    <col min="499" max="499" width="30.5703125" style="1" customWidth="1"/>
    <col min="500" max="500" width="0.85546875" style="1" customWidth="1"/>
    <col min="501" max="501" width="14.85546875" style="1" customWidth="1"/>
    <col min="502" max="502" width="5.7109375" style="1" customWidth="1"/>
    <col min="503" max="503" width="5" style="1" customWidth="1"/>
    <col min="504" max="504" width="5.7109375" style="1" customWidth="1"/>
    <col min="505" max="505" width="8.28515625" style="1" customWidth="1"/>
    <col min="506" max="506" width="0.85546875" style="1" customWidth="1"/>
    <col min="507" max="507" width="30" style="1" customWidth="1"/>
    <col min="508" max="508" width="0.85546875" style="1" customWidth="1"/>
    <col min="509" max="509" width="24.28515625" style="1" customWidth="1"/>
    <col min="510" max="510" width="7.7109375" style="1" customWidth="1"/>
    <col min="511" max="511" width="21.5703125" style="1" customWidth="1"/>
    <col min="512" max="752" width="11.42578125" style="1"/>
    <col min="753" max="753" width="30.5703125" style="1" customWidth="1"/>
    <col min="754" max="754" width="0.85546875" style="1" customWidth="1"/>
    <col min="755" max="755" width="30.5703125" style="1" customWidth="1"/>
    <col min="756" max="756" width="0.85546875" style="1" customWidth="1"/>
    <col min="757" max="757" width="14.85546875" style="1" customWidth="1"/>
    <col min="758" max="758" width="5.7109375" style="1" customWidth="1"/>
    <col min="759" max="759" width="5" style="1" customWidth="1"/>
    <col min="760" max="760" width="5.7109375" style="1" customWidth="1"/>
    <col min="761" max="761" width="8.28515625" style="1" customWidth="1"/>
    <col min="762" max="762" width="0.85546875" style="1" customWidth="1"/>
    <col min="763" max="763" width="30" style="1" customWidth="1"/>
    <col min="764" max="764" width="0.85546875" style="1" customWidth="1"/>
    <col min="765" max="765" width="24.28515625" style="1" customWidth="1"/>
    <col min="766" max="766" width="7.7109375" style="1" customWidth="1"/>
    <col min="767" max="767" width="21.5703125" style="1" customWidth="1"/>
    <col min="768" max="1008" width="11.42578125" style="1"/>
    <col min="1009" max="1009" width="30.5703125" style="1" customWidth="1"/>
    <col min="1010" max="1010" width="0.85546875" style="1" customWidth="1"/>
    <col min="1011" max="1011" width="30.5703125" style="1" customWidth="1"/>
    <col min="1012" max="1012" width="0.85546875" style="1" customWidth="1"/>
    <col min="1013" max="1013" width="14.85546875" style="1" customWidth="1"/>
    <col min="1014" max="1014" width="5.7109375" style="1" customWidth="1"/>
    <col min="1015" max="1015" width="5" style="1" customWidth="1"/>
    <col min="1016" max="1016" width="5.7109375" style="1" customWidth="1"/>
    <col min="1017" max="1017" width="8.28515625" style="1" customWidth="1"/>
    <col min="1018" max="1018" width="0.85546875" style="1" customWidth="1"/>
    <col min="1019" max="1019" width="30" style="1" customWidth="1"/>
    <col min="1020" max="1020" width="0.85546875" style="1" customWidth="1"/>
    <col min="1021" max="1021" width="24.28515625" style="1" customWidth="1"/>
    <col min="1022" max="1022" width="7.7109375" style="1" customWidth="1"/>
    <col min="1023" max="1023" width="21.5703125" style="1" customWidth="1"/>
    <col min="1024" max="1264" width="11.42578125" style="1"/>
    <col min="1265" max="1265" width="30.5703125" style="1" customWidth="1"/>
    <col min="1266" max="1266" width="0.85546875" style="1" customWidth="1"/>
    <col min="1267" max="1267" width="30.5703125" style="1" customWidth="1"/>
    <col min="1268" max="1268" width="0.85546875" style="1" customWidth="1"/>
    <col min="1269" max="1269" width="14.85546875" style="1" customWidth="1"/>
    <col min="1270" max="1270" width="5.7109375" style="1" customWidth="1"/>
    <col min="1271" max="1271" width="5" style="1" customWidth="1"/>
    <col min="1272" max="1272" width="5.7109375" style="1" customWidth="1"/>
    <col min="1273" max="1273" width="8.28515625" style="1" customWidth="1"/>
    <col min="1274" max="1274" width="0.85546875" style="1" customWidth="1"/>
    <col min="1275" max="1275" width="30" style="1" customWidth="1"/>
    <col min="1276" max="1276" width="0.85546875" style="1" customWidth="1"/>
    <col min="1277" max="1277" width="24.28515625" style="1" customWidth="1"/>
    <col min="1278" max="1278" width="7.7109375" style="1" customWidth="1"/>
    <col min="1279" max="1279" width="21.5703125" style="1" customWidth="1"/>
    <col min="1280" max="1520" width="11.42578125" style="1"/>
    <col min="1521" max="1521" width="30.5703125" style="1" customWidth="1"/>
    <col min="1522" max="1522" width="0.85546875" style="1" customWidth="1"/>
    <col min="1523" max="1523" width="30.5703125" style="1" customWidth="1"/>
    <col min="1524" max="1524" width="0.85546875" style="1" customWidth="1"/>
    <col min="1525" max="1525" width="14.85546875" style="1" customWidth="1"/>
    <col min="1526" max="1526" width="5.7109375" style="1" customWidth="1"/>
    <col min="1527" max="1527" width="5" style="1" customWidth="1"/>
    <col min="1528" max="1528" width="5.7109375" style="1" customWidth="1"/>
    <col min="1529" max="1529" width="8.28515625" style="1" customWidth="1"/>
    <col min="1530" max="1530" width="0.85546875" style="1" customWidth="1"/>
    <col min="1531" max="1531" width="30" style="1" customWidth="1"/>
    <col min="1532" max="1532" width="0.85546875" style="1" customWidth="1"/>
    <col min="1533" max="1533" width="24.28515625" style="1" customWidth="1"/>
    <col min="1534" max="1534" width="7.7109375" style="1" customWidth="1"/>
    <col min="1535" max="1535" width="21.5703125" style="1" customWidth="1"/>
    <col min="1536" max="1776" width="11.42578125" style="1"/>
    <col min="1777" max="1777" width="30.5703125" style="1" customWidth="1"/>
    <col min="1778" max="1778" width="0.85546875" style="1" customWidth="1"/>
    <col min="1779" max="1779" width="30.5703125" style="1" customWidth="1"/>
    <col min="1780" max="1780" width="0.85546875" style="1" customWidth="1"/>
    <col min="1781" max="1781" width="14.85546875" style="1" customWidth="1"/>
    <col min="1782" max="1782" width="5.7109375" style="1" customWidth="1"/>
    <col min="1783" max="1783" width="5" style="1" customWidth="1"/>
    <col min="1784" max="1784" width="5.7109375" style="1" customWidth="1"/>
    <col min="1785" max="1785" width="8.28515625" style="1" customWidth="1"/>
    <col min="1786" max="1786" width="0.85546875" style="1" customWidth="1"/>
    <col min="1787" max="1787" width="30" style="1" customWidth="1"/>
    <col min="1788" max="1788" width="0.85546875" style="1" customWidth="1"/>
    <col min="1789" max="1789" width="24.28515625" style="1" customWidth="1"/>
    <col min="1790" max="1790" width="7.7109375" style="1" customWidth="1"/>
    <col min="1791" max="1791" width="21.5703125" style="1" customWidth="1"/>
    <col min="1792" max="2032" width="11.42578125" style="1"/>
    <col min="2033" max="2033" width="30.5703125" style="1" customWidth="1"/>
    <col min="2034" max="2034" width="0.85546875" style="1" customWidth="1"/>
    <col min="2035" max="2035" width="30.5703125" style="1" customWidth="1"/>
    <col min="2036" max="2036" width="0.85546875" style="1" customWidth="1"/>
    <col min="2037" max="2037" width="14.85546875" style="1" customWidth="1"/>
    <col min="2038" max="2038" width="5.7109375" style="1" customWidth="1"/>
    <col min="2039" max="2039" width="5" style="1" customWidth="1"/>
    <col min="2040" max="2040" width="5.7109375" style="1" customWidth="1"/>
    <col min="2041" max="2041" width="8.28515625" style="1" customWidth="1"/>
    <col min="2042" max="2042" width="0.85546875" style="1" customWidth="1"/>
    <col min="2043" max="2043" width="30" style="1" customWidth="1"/>
    <col min="2044" max="2044" width="0.85546875" style="1" customWidth="1"/>
    <col min="2045" max="2045" width="24.28515625" style="1" customWidth="1"/>
    <col min="2046" max="2046" width="7.7109375" style="1" customWidth="1"/>
    <col min="2047" max="2047" width="21.5703125" style="1" customWidth="1"/>
    <col min="2048" max="2288" width="11.42578125" style="1"/>
    <col min="2289" max="2289" width="30.5703125" style="1" customWidth="1"/>
    <col min="2290" max="2290" width="0.85546875" style="1" customWidth="1"/>
    <col min="2291" max="2291" width="30.5703125" style="1" customWidth="1"/>
    <col min="2292" max="2292" width="0.85546875" style="1" customWidth="1"/>
    <col min="2293" max="2293" width="14.85546875" style="1" customWidth="1"/>
    <col min="2294" max="2294" width="5.7109375" style="1" customWidth="1"/>
    <col min="2295" max="2295" width="5" style="1" customWidth="1"/>
    <col min="2296" max="2296" width="5.7109375" style="1" customWidth="1"/>
    <col min="2297" max="2297" width="8.28515625" style="1" customWidth="1"/>
    <col min="2298" max="2298" width="0.85546875" style="1" customWidth="1"/>
    <col min="2299" max="2299" width="30" style="1" customWidth="1"/>
    <col min="2300" max="2300" width="0.85546875" style="1" customWidth="1"/>
    <col min="2301" max="2301" width="24.28515625" style="1" customWidth="1"/>
    <col min="2302" max="2302" width="7.7109375" style="1" customWidth="1"/>
    <col min="2303" max="2303" width="21.5703125" style="1" customWidth="1"/>
    <col min="2304" max="2544" width="11.42578125" style="1"/>
    <col min="2545" max="2545" width="30.5703125" style="1" customWidth="1"/>
    <col min="2546" max="2546" width="0.85546875" style="1" customWidth="1"/>
    <col min="2547" max="2547" width="30.5703125" style="1" customWidth="1"/>
    <col min="2548" max="2548" width="0.85546875" style="1" customWidth="1"/>
    <col min="2549" max="2549" width="14.85546875" style="1" customWidth="1"/>
    <col min="2550" max="2550" width="5.7109375" style="1" customWidth="1"/>
    <col min="2551" max="2551" width="5" style="1" customWidth="1"/>
    <col min="2552" max="2552" width="5.7109375" style="1" customWidth="1"/>
    <col min="2553" max="2553" width="8.28515625" style="1" customWidth="1"/>
    <col min="2554" max="2554" width="0.85546875" style="1" customWidth="1"/>
    <col min="2555" max="2555" width="30" style="1" customWidth="1"/>
    <col min="2556" max="2556" width="0.85546875" style="1" customWidth="1"/>
    <col min="2557" max="2557" width="24.28515625" style="1" customWidth="1"/>
    <col min="2558" max="2558" width="7.7109375" style="1" customWidth="1"/>
    <col min="2559" max="2559" width="21.5703125" style="1" customWidth="1"/>
    <col min="2560" max="2800" width="11.42578125" style="1"/>
    <col min="2801" max="2801" width="30.5703125" style="1" customWidth="1"/>
    <col min="2802" max="2802" width="0.85546875" style="1" customWidth="1"/>
    <col min="2803" max="2803" width="30.5703125" style="1" customWidth="1"/>
    <col min="2804" max="2804" width="0.85546875" style="1" customWidth="1"/>
    <col min="2805" max="2805" width="14.85546875" style="1" customWidth="1"/>
    <col min="2806" max="2806" width="5.7109375" style="1" customWidth="1"/>
    <col min="2807" max="2807" width="5" style="1" customWidth="1"/>
    <col min="2808" max="2808" width="5.7109375" style="1" customWidth="1"/>
    <col min="2809" max="2809" width="8.28515625" style="1" customWidth="1"/>
    <col min="2810" max="2810" width="0.85546875" style="1" customWidth="1"/>
    <col min="2811" max="2811" width="30" style="1" customWidth="1"/>
    <col min="2812" max="2812" width="0.85546875" style="1" customWidth="1"/>
    <col min="2813" max="2813" width="24.28515625" style="1" customWidth="1"/>
    <col min="2814" max="2814" width="7.7109375" style="1" customWidth="1"/>
    <col min="2815" max="2815" width="21.5703125" style="1" customWidth="1"/>
    <col min="2816" max="3056" width="11.42578125" style="1"/>
    <col min="3057" max="3057" width="30.5703125" style="1" customWidth="1"/>
    <col min="3058" max="3058" width="0.85546875" style="1" customWidth="1"/>
    <col min="3059" max="3059" width="30.5703125" style="1" customWidth="1"/>
    <col min="3060" max="3060" width="0.85546875" style="1" customWidth="1"/>
    <col min="3061" max="3061" width="14.85546875" style="1" customWidth="1"/>
    <col min="3062" max="3062" width="5.7109375" style="1" customWidth="1"/>
    <col min="3063" max="3063" width="5" style="1" customWidth="1"/>
    <col min="3064" max="3064" width="5.7109375" style="1" customWidth="1"/>
    <col min="3065" max="3065" width="8.28515625" style="1" customWidth="1"/>
    <col min="3066" max="3066" width="0.85546875" style="1" customWidth="1"/>
    <col min="3067" max="3067" width="30" style="1" customWidth="1"/>
    <col min="3068" max="3068" width="0.85546875" style="1" customWidth="1"/>
    <col min="3069" max="3069" width="24.28515625" style="1" customWidth="1"/>
    <col min="3070" max="3070" width="7.7109375" style="1" customWidth="1"/>
    <col min="3071" max="3071" width="21.5703125" style="1" customWidth="1"/>
    <col min="3072" max="3312" width="11.42578125" style="1"/>
    <col min="3313" max="3313" width="30.5703125" style="1" customWidth="1"/>
    <col min="3314" max="3314" width="0.85546875" style="1" customWidth="1"/>
    <col min="3315" max="3315" width="30.5703125" style="1" customWidth="1"/>
    <col min="3316" max="3316" width="0.85546875" style="1" customWidth="1"/>
    <col min="3317" max="3317" width="14.85546875" style="1" customWidth="1"/>
    <col min="3318" max="3318" width="5.7109375" style="1" customWidth="1"/>
    <col min="3319" max="3319" width="5" style="1" customWidth="1"/>
    <col min="3320" max="3320" width="5.7109375" style="1" customWidth="1"/>
    <col min="3321" max="3321" width="8.28515625" style="1" customWidth="1"/>
    <col min="3322" max="3322" width="0.85546875" style="1" customWidth="1"/>
    <col min="3323" max="3323" width="30" style="1" customWidth="1"/>
    <col min="3324" max="3324" width="0.85546875" style="1" customWidth="1"/>
    <col min="3325" max="3325" width="24.28515625" style="1" customWidth="1"/>
    <col min="3326" max="3326" width="7.7109375" style="1" customWidth="1"/>
    <col min="3327" max="3327" width="21.5703125" style="1" customWidth="1"/>
    <col min="3328" max="3568" width="11.42578125" style="1"/>
    <col min="3569" max="3569" width="30.5703125" style="1" customWidth="1"/>
    <col min="3570" max="3570" width="0.85546875" style="1" customWidth="1"/>
    <col min="3571" max="3571" width="30.5703125" style="1" customWidth="1"/>
    <col min="3572" max="3572" width="0.85546875" style="1" customWidth="1"/>
    <col min="3573" max="3573" width="14.85546875" style="1" customWidth="1"/>
    <col min="3574" max="3574" width="5.7109375" style="1" customWidth="1"/>
    <col min="3575" max="3575" width="5" style="1" customWidth="1"/>
    <col min="3576" max="3576" width="5.7109375" style="1" customWidth="1"/>
    <col min="3577" max="3577" width="8.28515625" style="1" customWidth="1"/>
    <col min="3578" max="3578" width="0.85546875" style="1" customWidth="1"/>
    <col min="3579" max="3579" width="30" style="1" customWidth="1"/>
    <col min="3580" max="3580" width="0.85546875" style="1" customWidth="1"/>
    <col min="3581" max="3581" width="24.28515625" style="1" customWidth="1"/>
    <col min="3582" max="3582" width="7.7109375" style="1" customWidth="1"/>
    <col min="3583" max="3583" width="21.5703125" style="1" customWidth="1"/>
    <col min="3584" max="3824" width="11.42578125" style="1"/>
    <col min="3825" max="3825" width="30.5703125" style="1" customWidth="1"/>
    <col min="3826" max="3826" width="0.85546875" style="1" customWidth="1"/>
    <col min="3827" max="3827" width="30.5703125" style="1" customWidth="1"/>
    <col min="3828" max="3828" width="0.85546875" style="1" customWidth="1"/>
    <col min="3829" max="3829" width="14.85546875" style="1" customWidth="1"/>
    <col min="3830" max="3830" width="5.7109375" style="1" customWidth="1"/>
    <col min="3831" max="3831" width="5" style="1" customWidth="1"/>
    <col min="3832" max="3832" width="5.7109375" style="1" customWidth="1"/>
    <col min="3833" max="3833" width="8.28515625" style="1" customWidth="1"/>
    <col min="3834" max="3834" width="0.85546875" style="1" customWidth="1"/>
    <col min="3835" max="3835" width="30" style="1" customWidth="1"/>
    <col min="3836" max="3836" width="0.85546875" style="1" customWidth="1"/>
    <col min="3837" max="3837" width="24.28515625" style="1" customWidth="1"/>
    <col min="3838" max="3838" width="7.7109375" style="1" customWidth="1"/>
    <col min="3839" max="3839" width="21.5703125" style="1" customWidth="1"/>
    <col min="3840" max="4080" width="11.42578125" style="1"/>
    <col min="4081" max="4081" width="30.5703125" style="1" customWidth="1"/>
    <col min="4082" max="4082" width="0.85546875" style="1" customWidth="1"/>
    <col min="4083" max="4083" width="30.5703125" style="1" customWidth="1"/>
    <col min="4084" max="4084" width="0.85546875" style="1" customWidth="1"/>
    <col min="4085" max="4085" width="14.85546875" style="1" customWidth="1"/>
    <col min="4086" max="4086" width="5.7109375" style="1" customWidth="1"/>
    <col min="4087" max="4087" width="5" style="1" customWidth="1"/>
    <col min="4088" max="4088" width="5.7109375" style="1" customWidth="1"/>
    <col min="4089" max="4089" width="8.28515625" style="1" customWidth="1"/>
    <col min="4090" max="4090" width="0.85546875" style="1" customWidth="1"/>
    <col min="4091" max="4091" width="30" style="1" customWidth="1"/>
    <col min="4092" max="4092" width="0.85546875" style="1" customWidth="1"/>
    <col min="4093" max="4093" width="24.28515625" style="1" customWidth="1"/>
    <col min="4094" max="4094" width="7.7109375" style="1" customWidth="1"/>
    <col min="4095" max="4095" width="21.5703125" style="1" customWidth="1"/>
    <col min="4096" max="4336" width="11.42578125" style="1"/>
    <col min="4337" max="4337" width="30.5703125" style="1" customWidth="1"/>
    <col min="4338" max="4338" width="0.85546875" style="1" customWidth="1"/>
    <col min="4339" max="4339" width="30.5703125" style="1" customWidth="1"/>
    <col min="4340" max="4340" width="0.85546875" style="1" customWidth="1"/>
    <col min="4341" max="4341" width="14.85546875" style="1" customWidth="1"/>
    <col min="4342" max="4342" width="5.7109375" style="1" customWidth="1"/>
    <col min="4343" max="4343" width="5" style="1" customWidth="1"/>
    <col min="4344" max="4344" width="5.7109375" style="1" customWidth="1"/>
    <col min="4345" max="4345" width="8.28515625" style="1" customWidth="1"/>
    <col min="4346" max="4346" width="0.85546875" style="1" customWidth="1"/>
    <col min="4347" max="4347" width="30" style="1" customWidth="1"/>
    <col min="4348" max="4348" width="0.85546875" style="1" customWidth="1"/>
    <col min="4349" max="4349" width="24.28515625" style="1" customWidth="1"/>
    <col min="4350" max="4350" width="7.7109375" style="1" customWidth="1"/>
    <col min="4351" max="4351" width="21.5703125" style="1" customWidth="1"/>
    <col min="4352" max="4592" width="11.42578125" style="1"/>
    <col min="4593" max="4593" width="30.5703125" style="1" customWidth="1"/>
    <col min="4594" max="4594" width="0.85546875" style="1" customWidth="1"/>
    <col min="4595" max="4595" width="30.5703125" style="1" customWidth="1"/>
    <col min="4596" max="4596" width="0.85546875" style="1" customWidth="1"/>
    <col min="4597" max="4597" width="14.85546875" style="1" customWidth="1"/>
    <col min="4598" max="4598" width="5.7109375" style="1" customWidth="1"/>
    <col min="4599" max="4599" width="5" style="1" customWidth="1"/>
    <col min="4600" max="4600" width="5.7109375" style="1" customWidth="1"/>
    <col min="4601" max="4601" width="8.28515625" style="1" customWidth="1"/>
    <col min="4602" max="4602" width="0.85546875" style="1" customWidth="1"/>
    <col min="4603" max="4603" width="30" style="1" customWidth="1"/>
    <col min="4604" max="4604" width="0.85546875" style="1" customWidth="1"/>
    <col min="4605" max="4605" width="24.28515625" style="1" customWidth="1"/>
    <col min="4606" max="4606" width="7.7109375" style="1" customWidth="1"/>
    <col min="4607" max="4607" width="21.5703125" style="1" customWidth="1"/>
    <col min="4608" max="4848" width="11.42578125" style="1"/>
    <col min="4849" max="4849" width="30.5703125" style="1" customWidth="1"/>
    <col min="4850" max="4850" width="0.85546875" style="1" customWidth="1"/>
    <col min="4851" max="4851" width="30.5703125" style="1" customWidth="1"/>
    <col min="4852" max="4852" width="0.85546875" style="1" customWidth="1"/>
    <col min="4853" max="4853" width="14.85546875" style="1" customWidth="1"/>
    <col min="4854" max="4854" width="5.7109375" style="1" customWidth="1"/>
    <col min="4855" max="4855" width="5" style="1" customWidth="1"/>
    <col min="4856" max="4856" width="5.7109375" style="1" customWidth="1"/>
    <col min="4857" max="4857" width="8.28515625" style="1" customWidth="1"/>
    <col min="4858" max="4858" width="0.85546875" style="1" customWidth="1"/>
    <col min="4859" max="4859" width="30" style="1" customWidth="1"/>
    <col min="4860" max="4860" width="0.85546875" style="1" customWidth="1"/>
    <col min="4861" max="4861" width="24.28515625" style="1" customWidth="1"/>
    <col min="4862" max="4862" width="7.7109375" style="1" customWidth="1"/>
    <col min="4863" max="4863" width="21.5703125" style="1" customWidth="1"/>
    <col min="4864" max="5104" width="11.42578125" style="1"/>
    <col min="5105" max="5105" width="30.5703125" style="1" customWidth="1"/>
    <col min="5106" max="5106" width="0.85546875" style="1" customWidth="1"/>
    <col min="5107" max="5107" width="30.5703125" style="1" customWidth="1"/>
    <col min="5108" max="5108" width="0.85546875" style="1" customWidth="1"/>
    <col min="5109" max="5109" width="14.85546875" style="1" customWidth="1"/>
    <col min="5110" max="5110" width="5.7109375" style="1" customWidth="1"/>
    <col min="5111" max="5111" width="5" style="1" customWidth="1"/>
    <col min="5112" max="5112" width="5.7109375" style="1" customWidth="1"/>
    <col min="5113" max="5113" width="8.28515625" style="1" customWidth="1"/>
    <col min="5114" max="5114" width="0.85546875" style="1" customWidth="1"/>
    <col min="5115" max="5115" width="30" style="1" customWidth="1"/>
    <col min="5116" max="5116" width="0.85546875" style="1" customWidth="1"/>
    <col min="5117" max="5117" width="24.28515625" style="1" customWidth="1"/>
    <col min="5118" max="5118" width="7.7109375" style="1" customWidth="1"/>
    <col min="5119" max="5119" width="21.5703125" style="1" customWidth="1"/>
    <col min="5120" max="5360" width="11.42578125" style="1"/>
    <col min="5361" max="5361" width="30.5703125" style="1" customWidth="1"/>
    <col min="5362" max="5362" width="0.85546875" style="1" customWidth="1"/>
    <col min="5363" max="5363" width="30.5703125" style="1" customWidth="1"/>
    <col min="5364" max="5364" width="0.85546875" style="1" customWidth="1"/>
    <col min="5365" max="5365" width="14.85546875" style="1" customWidth="1"/>
    <col min="5366" max="5366" width="5.7109375" style="1" customWidth="1"/>
    <col min="5367" max="5367" width="5" style="1" customWidth="1"/>
    <col min="5368" max="5368" width="5.7109375" style="1" customWidth="1"/>
    <col min="5369" max="5369" width="8.28515625" style="1" customWidth="1"/>
    <col min="5370" max="5370" width="0.85546875" style="1" customWidth="1"/>
    <col min="5371" max="5371" width="30" style="1" customWidth="1"/>
    <col min="5372" max="5372" width="0.85546875" style="1" customWidth="1"/>
    <col min="5373" max="5373" width="24.28515625" style="1" customWidth="1"/>
    <col min="5374" max="5374" width="7.7109375" style="1" customWidth="1"/>
    <col min="5375" max="5375" width="21.5703125" style="1" customWidth="1"/>
    <col min="5376" max="5616" width="11.42578125" style="1"/>
    <col min="5617" max="5617" width="30.5703125" style="1" customWidth="1"/>
    <col min="5618" max="5618" width="0.85546875" style="1" customWidth="1"/>
    <col min="5619" max="5619" width="30.5703125" style="1" customWidth="1"/>
    <col min="5620" max="5620" width="0.85546875" style="1" customWidth="1"/>
    <col min="5621" max="5621" width="14.85546875" style="1" customWidth="1"/>
    <col min="5622" max="5622" width="5.7109375" style="1" customWidth="1"/>
    <col min="5623" max="5623" width="5" style="1" customWidth="1"/>
    <col min="5624" max="5624" width="5.7109375" style="1" customWidth="1"/>
    <col min="5625" max="5625" width="8.28515625" style="1" customWidth="1"/>
    <col min="5626" max="5626" width="0.85546875" style="1" customWidth="1"/>
    <col min="5627" max="5627" width="30" style="1" customWidth="1"/>
    <col min="5628" max="5628" width="0.85546875" style="1" customWidth="1"/>
    <col min="5629" max="5629" width="24.28515625" style="1" customWidth="1"/>
    <col min="5630" max="5630" width="7.7109375" style="1" customWidth="1"/>
    <col min="5631" max="5631" width="21.5703125" style="1" customWidth="1"/>
    <col min="5632" max="5872" width="11.42578125" style="1"/>
    <col min="5873" max="5873" width="30.5703125" style="1" customWidth="1"/>
    <col min="5874" max="5874" width="0.85546875" style="1" customWidth="1"/>
    <col min="5875" max="5875" width="30.5703125" style="1" customWidth="1"/>
    <col min="5876" max="5876" width="0.85546875" style="1" customWidth="1"/>
    <col min="5877" max="5877" width="14.85546875" style="1" customWidth="1"/>
    <col min="5878" max="5878" width="5.7109375" style="1" customWidth="1"/>
    <col min="5879" max="5879" width="5" style="1" customWidth="1"/>
    <col min="5880" max="5880" width="5.7109375" style="1" customWidth="1"/>
    <col min="5881" max="5881" width="8.28515625" style="1" customWidth="1"/>
    <col min="5882" max="5882" width="0.85546875" style="1" customWidth="1"/>
    <col min="5883" max="5883" width="30" style="1" customWidth="1"/>
    <col min="5884" max="5884" width="0.85546875" style="1" customWidth="1"/>
    <col min="5885" max="5885" width="24.28515625" style="1" customWidth="1"/>
    <col min="5886" max="5886" width="7.7109375" style="1" customWidth="1"/>
    <col min="5887" max="5887" width="21.5703125" style="1" customWidth="1"/>
    <col min="5888" max="6128" width="11.42578125" style="1"/>
    <col min="6129" max="6129" width="30.5703125" style="1" customWidth="1"/>
    <col min="6130" max="6130" width="0.85546875" style="1" customWidth="1"/>
    <col min="6131" max="6131" width="30.5703125" style="1" customWidth="1"/>
    <col min="6132" max="6132" width="0.85546875" style="1" customWidth="1"/>
    <col min="6133" max="6133" width="14.85546875" style="1" customWidth="1"/>
    <col min="6134" max="6134" width="5.7109375" style="1" customWidth="1"/>
    <col min="6135" max="6135" width="5" style="1" customWidth="1"/>
    <col min="6136" max="6136" width="5.7109375" style="1" customWidth="1"/>
    <col min="6137" max="6137" width="8.28515625" style="1" customWidth="1"/>
    <col min="6138" max="6138" width="0.85546875" style="1" customWidth="1"/>
    <col min="6139" max="6139" width="30" style="1" customWidth="1"/>
    <col min="6140" max="6140" width="0.85546875" style="1" customWidth="1"/>
    <col min="6141" max="6141" width="24.28515625" style="1" customWidth="1"/>
    <col min="6142" max="6142" width="7.7109375" style="1" customWidth="1"/>
    <col min="6143" max="6143" width="21.5703125" style="1" customWidth="1"/>
    <col min="6144" max="6384" width="11.42578125" style="1"/>
    <col min="6385" max="6385" width="30.5703125" style="1" customWidth="1"/>
    <col min="6386" max="6386" width="0.85546875" style="1" customWidth="1"/>
    <col min="6387" max="6387" width="30.5703125" style="1" customWidth="1"/>
    <col min="6388" max="6388" width="0.85546875" style="1" customWidth="1"/>
    <col min="6389" max="6389" width="14.85546875" style="1" customWidth="1"/>
    <col min="6390" max="6390" width="5.7109375" style="1" customWidth="1"/>
    <col min="6391" max="6391" width="5" style="1" customWidth="1"/>
    <col min="6392" max="6392" width="5.7109375" style="1" customWidth="1"/>
    <col min="6393" max="6393" width="8.28515625" style="1" customWidth="1"/>
    <col min="6394" max="6394" width="0.85546875" style="1" customWidth="1"/>
    <col min="6395" max="6395" width="30" style="1" customWidth="1"/>
    <col min="6396" max="6396" width="0.85546875" style="1" customWidth="1"/>
    <col min="6397" max="6397" width="24.28515625" style="1" customWidth="1"/>
    <col min="6398" max="6398" width="7.7109375" style="1" customWidth="1"/>
    <col min="6399" max="6399" width="21.5703125" style="1" customWidth="1"/>
    <col min="6400" max="6640" width="11.42578125" style="1"/>
    <col min="6641" max="6641" width="30.5703125" style="1" customWidth="1"/>
    <col min="6642" max="6642" width="0.85546875" style="1" customWidth="1"/>
    <col min="6643" max="6643" width="30.5703125" style="1" customWidth="1"/>
    <col min="6644" max="6644" width="0.85546875" style="1" customWidth="1"/>
    <col min="6645" max="6645" width="14.85546875" style="1" customWidth="1"/>
    <col min="6646" max="6646" width="5.7109375" style="1" customWidth="1"/>
    <col min="6647" max="6647" width="5" style="1" customWidth="1"/>
    <col min="6648" max="6648" width="5.7109375" style="1" customWidth="1"/>
    <col min="6649" max="6649" width="8.28515625" style="1" customWidth="1"/>
    <col min="6650" max="6650" width="0.85546875" style="1" customWidth="1"/>
    <col min="6651" max="6651" width="30" style="1" customWidth="1"/>
    <col min="6652" max="6652" width="0.85546875" style="1" customWidth="1"/>
    <col min="6653" max="6653" width="24.28515625" style="1" customWidth="1"/>
    <col min="6654" max="6654" width="7.7109375" style="1" customWidth="1"/>
    <col min="6655" max="6655" width="21.5703125" style="1" customWidth="1"/>
    <col min="6656" max="6896" width="11.42578125" style="1"/>
    <col min="6897" max="6897" width="30.5703125" style="1" customWidth="1"/>
    <col min="6898" max="6898" width="0.85546875" style="1" customWidth="1"/>
    <col min="6899" max="6899" width="30.5703125" style="1" customWidth="1"/>
    <col min="6900" max="6900" width="0.85546875" style="1" customWidth="1"/>
    <col min="6901" max="6901" width="14.85546875" style="1" customWidth="1"/>
    <col min="6902" max="6902" width="5.7109375" style="1" customWidth="1"/>
    <col min="6903" max="6903" width="5" style="1" customWidth="1"/>
    <col min="6904" max="6904" width="5.7109375" style="1" customWidth="1"/>
    <col min="6905" max="6905" width="8.28515625" style="1" customWidth="1"/>
    <col min="6906" max="6906" width="0.85546875" style="1" customWidth="1"/>
    <col min="6907" max="6907" width="30" style="1" customWidth="1"/>
    <col min="6908" max="6908" width="0.85546875" style="1" customWidth="1"/>
    <col min="6909" max="6909" width="24.28515625" style="1" customWidth="1"/>
    <col min="6910" max="6910" width="7.7109375" style="1" customWidth="1"/>
    <col min="6911" max="6911" width="21.5703125" style="1" customWidth="1"/>
    <col min="6912" max="7152" width="11.42578125" style="1"/>
    <col min="7153" max="7153" width="30.5703125" style="1" customWidth="1"/>
    <col min="7154" max="7154" width="0.85546875" style="1" customWidth="1"/>
    <col min="7155" max="7155" width="30.5703125" style="1" customWidth="1"/>
    <col min="7156" max="7156" width="0.85546875" style="1" customWidth="1"/>
    <col min="7157" max="7157" width="14.85546875" style="1" customWidth="1"/>
    <col min="7158" max="7158" width="5.7109375" style="1" customWidth="1"/>
    <col min="7159" max="7159" width="5" style="1" customWidth="1"/>
    <col min="7160" max="7160" width="5.7109375" style="1" customWidth="1"/>
    <col min="7161" max="7161" width="8.28515625" style="1" customWidth="1"/>
    <col min="7162" max="7162" width="0.85546875" style="1" customWidth="1"/>
    <col min="7163" max="7163" width="30" style="1" customWidth="1"/>
    <col min="7164" max="7164" width="0.85546875" style="1" customWidth="1"/>
    <col min="7165" max="7165" width="24.28515625" style="1" customWidth="1"/>
    <col min="7166" max="7166" width="7.7109375" style="1" customWidth="1"/>
    <col min="7167" max="7167" width="21.5703125" style="1" customWidth="1"/>
    <col min="7168" max="7408" width="11.42578125" style="1"/>
    <col min="7409" max="7409" width="30.5703125" style="1" customWidth="1"/>
    <col min="7410" max="7410" width="0.85546875" style="1" customWidth="1"/>
    <col min="7411" max="7411" width="30.5703125" style="1" customWidth="1"/>
    <col min="7412" max="7412" width="0.85546875" style="1" customWidth="1"/>
    <col min="7413" max="7413" width="14.85546875" style="1" customWidth="1"/>
    <col min="7414" max="7414" width="5.7109375" style="1" customWidth="1"/>
    <col min="7415" max="7415" width="5" style="1" customWidth="1"/>
    <col min="7416" max="7416" width="5.7109375" style="1" customWidth="1"/>
    <col min="7417" max="7417" width="8.28515625" style="1" customWidth="1"/>
    <col min="7418" max="7418" width="0.85546875" style="1" customWidth="1"/>
    <col min="7419" max="7419" width="30" style="1" customWidth="1"/>
    <col min="7420" max="7420" width="0.85546875" style="1" customWidth="1"/>
    <col min="7421" max="7421" width="24.28515625" style="1" customWidth="1"/>
    <col min="7422" max="7422" width="7.7109375" style="1" customWidth="1"/>
    <col min="7423" max="7423" width="21.5703125" style="1" customWidth="1"/>
    <col min="7424" max="7664" width="11.42578125" style="1"/>
    <col min="7665" max="7665" width="30.5703125" style="1" customWidth="1"/>
    <col min="7666" max="7666" width="0.85546875" style="1" customWidth="1"/>
    <col min="7667" max="7667" width="30.5703125" style="1" customWidth="1"/>
    <col min="7668" max="7668" width="0.85546875" style="1" customWidth="1"/>
    <col min="7669" max="7669" width="14.85546875" style="1" customWidth="1"/>
    <col min="7670" max="7670" width="5.7109375" style="1" customWidth="1"/>
    <col min="7671" max="7671" width="5" style="1" customWidth="1"/>
    <col min="7672" max="7672" width="5.7109375" style="1" customWidth="1"/>
    <col min="7673" max="7673" width="8.28515625" style="1" customWidth="1"/>
    <col min="7674" max="7674" width="0.85546875" style="1" customWidth="1"/>
    <col min="7675" max="7675" width="30" style="1" customWidth="1"/>
    <col min="7676" max="7676" width="0.85546875" style="1" customWidth="1"/>
    <col min="7677" max="7677" width="24.28515625" style="1" customWidth="1"/>
    <col min="7678" max="7678" width="7.7109375" style="1" customWidth="1"/>
    <col min="7679" max="7679" width="21.5703125" style="1" customWidth="1"/>
    <col min="7680" max="7920" width="11.42578125" style="1"/>
    <col min="7921" max="7921" width="30.5703125" style="1" customWidth="1"/>
    <col min="7922" max="7922" width="0.85546875" style="1" customWidth="1"/>
    <col min="7923" max="7923" width="30.5703125" style="1" customWidth="1"/>
    <col min="7924" max="7924" width="0.85546875" style="1" customWidth="1"/>
    <col min="7925" max="7925" width="14.85546875" style="1" customWidth="1"/>
    <col min="7926" max="7926" width="5.7109375" style="1" customWidth="1"/>
    <col min="7927" max="7927" width="5" style="1" customWidth="1"/>
    <col min="7928" max="7928" width="5.7109375" style="1" customWidth="1"/>
    <col min="7929" max="7929" width="8.28515625" style="1" customWidth="1"/>
    <col min="7930" max="7930" width="0.85546875" style="1" customWidth="1"/>
    <col min="7931" max="7931" width="30" style="1" customWidth="1"/>
    <col min="7932" max="7932" width="0.85546875" style="1" customWidth="1"/>
    <col min="7933" max="7933" width="24.28515625" style="1" customWidth="1"/>
    <col min="7934" max="7934" width="7.7109375" style="1" customWidth="1"/>
    <col min="7935" max="7935" width="21.5703125" style="1" customWidth="1"/>
    <col min="7936" max="8176" width="11.42578125" style="1"/>
    <col min="8177" max="8177" width="30.5703125" style="1" customWidth="1"/>
    <col min="8178" max="8178" width="0.85546875" style="1" customWidth="1"/>
    <col min="8179" max="8179" width="30.5703125" style="1" customWidth="1"/>
    <col min="8180" max="8180" width="0.85546875" style="1" customWidth="1"/>
    <col min="8181" max="8181" width="14.85546875" style="1" customWidth="1"/>
    <col min="8182" max="8182" width="5.7109375" style="1" customWidth="1"/>
    <col min="8183" max="8183" width="5" style="1" customWidth="1"/>
    <col min="8184" max="8184" width="5.7109375" style="1" customWidth="1"/>
    <col min="8185" max="8185" width="8.28515625" style="1" customWidth="1"/>
    <col min="8186" max="8186" width="0.85546875" style="1" customWidth="1"/>
    <col min="8187" max="8187" width="30" style="1" customWidth="1"/>
    <col min="8188" max="8188" width="0.85546875" style="1" customWidth="1"/>
    <col min="8189" max="8189" width="24.28515625" style="1" customWidth="1"/>
    <col min="8190" max="8190" width="7.7109375" style="1" customWidth="1"/>
    <col min="8191" max="8191" width="21.5703125" style="1" customWidth="1"/>
    <col min="8192" max="8432" width="11.42578125" style="1"/>
    <col min="8433" max="8433" width="30.5703125" style="1" customWidth="1"/>
    <col min="8434" max="8434" width="0.85546875" style="1" customWidth="1"/>
    <col min="8435" max="8435" width="30.5703125" style="1" customWidth="1"/>
    <col min="8436" max="8436" width="0.85546875" style="1" customWidth="1"/>
    <col min="8437" max="8437" width="14.85546875" style="1" customWidth="1"/>
    <col min="8438" max="8438" width="5.7109375" style="1" customWidth="1"/>
    <col min="8439" max="8439" width="5" style="1" customWidth="1"/>
    <col min="8440" max="8440" width="5.7109375" style="1" customWidth="1"/>
    <col min="8441" max="8441" width="8.28515625" style="1" customWidth="1"/>
    <col min="8442" max="8442" width="0.85546875" style="1" customWidth="1"/>
    <col min="8443" max="8443" width="30" style="1" customWidth="1"/>
    <col min="8444" max="8444" width="0.85546875" style="1" customWidth="1"/>
    <col min="8445" max="8445" width="24.28515625" style="1" customWidth="1"/>
    <col min="8446" max="8446" width="7.7109375" style="1" customWidth="1"/>
    <col min="8447" max="8447" width="21.5703125" style="1" customWidth="1"/>
    <col min="8448" max="8688" width="11.42578125" style="1"/>
    <col min="8689" max="8689" width="30.5703125" style="1" customWidth="1"/>
    <col min="8690" max="8690" width="0.85546875" style="1" customWidth="1"/>
    <col min="8691" max="8691" width="30.5703125" style="1" customWidth="1"/>
    <col min="8692" max="8692" width="0.85546875" style="1" customWidth="1"/>
    <col min="8693" max="8693" width="14.85546875" style="1" customWidth="1"/>
    <col min="8694" max="8694" width="5.7109375" style="1" customWidth="1"/>
    <col min="8695" max="8695" width="5" style="1" customWidth="1"/>
    <col min="8696" max="8696" width="5.7109375" style="1" customWidth="1"/>
    <col min="8697" max="8697" width="8.28515625" style="1" customWidth="1"/>
    <col min="8698" max="8698" width="0.85546875" style="1" customWidth="1"/>
    <col min="8699" max="8699" width="30" style="1" customWidth="1"/>
    <col min="8700" max="8700" width="0.85546875" style="1" customWidth="1"/>
    <col min="8701" max="8701" width="24.28515625" style="1" customWidth="1"/>
    <col min="8702" max="8702" width="7.7109375" style="1" customWidth="1"/>
    <col min="8703" max="8703" width="21.5703125" style="1" customWidth="1"/>
    <col min="8704" max="8944" width="11.42578125" style="1"/>
    <col min="8945" max="8945" width="30.5703125" style="1" customWidth="1"/>
    <col min="8946" max="8946" width="0.85546875" style="1" customWidth="1"/>
    <col min="8947" max="8947" width="30.5703125" style="1" customWidth="1"/>
    <col min="8948" max="8948" width="0.85546875" style="1" customWidth="1"/>
    <col min="8949" max="8949" width="14.85546875" style="1" customWidth="1"/>
    <col min="8950" max="8950" width="5.7109375" style="1" customWidth="1"/>
    <col min="8951" max="8951" width="5" style="1" customWidth="1"/>
    <col min="8952" max="8952" width="5.7109375" style="1" customWidth="1"/>
    <col min="8953" max="8953" width="8.28515625" style="1" customWidth="1"/>
    <col min="8954" max="8954" width="0.85546875" style="1" customWidth="1"/>
    <col min="8955" max="8955" width="30" style="1" customWidth="1"/>
    <col min="8956" max="8956" width="0.85546875" style="1" customWidth="1"/>
    <col min="8957" max="8957" width="24.28515625" style="1" customWidth="1"/>
    <col min="8958" max="8958" width="7.7109375" style="1" customWidth="1"/>
    <col min="8959" max="8959" width="21.5703125" style="1" customWidth="1"/>
    <col min="8960" max="9200" width="11.42578125" style="1"/>
    <col min="9201" max="9201" width="30.5703125" style="1" customWidth="1"/>
    <col min="9202" max="9202" width="0.85546875" style="1" customWidth="1"/>
    <col min="9203" max="9203" width="30.5703125" style="1" customWidth="1"/>
    <col min="9204" max="9204" width="0.85546875" style="1" customWidth="1"/>
    <col min="9205" max="9205" width="14.85546875" style="1" customWidth="1"/>
    <col min="9206" max="9206" width="5.7109375" style="1" customWidth="1"/>
    <col min="9207" max="9207" width="5" style="1" customWidth="1"/>
    <col min="9208" max="9208" width="5.7109375" style="1" customWidth="1"/>
    <col min="9209" max="9209" width="8.28515625" style="1" customWidth="1"/>
    <col min="9210" max="9210" width="0.85546875" style="1" customWidth="1"/>
    <col min="9211" max="9211" width="30" style="1" customWidth="1"/>
    <col min="9212" max="9212" width="0.85546875" style="1" customWidth="1"/>
    <col min="9213" max="9213" width="24.28515625" style="1" customWidth="1"/>
    <col min="9214" max="9214" width="7.7109375" style="1" customWidth="1"/>
    <col min="9215" max="9215" width="21.5703125" style="1" customWidth="1"/>
    <col min="9216" max="9456" width="11.42578125" style="1"/>
    <col min="9457" max="9457" width="30.5703125" style="1" customWidth="1"/>
    <col min="9458" max="9458" width="0.85546875" style="1" customWidth="1"/>
    <col min="9459" max="9459" width="30.5703125" style="1" customWidth="1"/>
    <col min="9460" max="9460" width="0.85546875" style="1" customWidth="1"/>
    <col min="9461" max="9461" width="14.85546875" style="1" customWidth="1"/>
    <col min="9462" max="9462" width="5.7109375" style="1" customWidth="1"/>
    <col min="9463" max="9463" width="5" style="1" customWidth="1"/>
    <col min="9464" max="9464" width="5.7109375" style="1" customWidth="1"/>
    <col min="9465" max="9465" width="8.28515625" style="1" customWidth="1"/>
    <col min="9466" max="9466" width="0.85546875" style="1" customWidth="1"/>
    <col min="9467" max="9467" width="30" style="1" customWidth="1"/>
    <col min="9468" max="9468" width="0.85546875" style="1" customWidth="1"/>
    <col min="9469" max="9469" width="24.28515625" style="1" customWidth="1"/>
    <col min="9470" max="9470" width="7.7109375" style="1" customWidth="1"/>
    <col min="9471" max="9471" width="21.5703125" style="1" customWidth="1"/>
    <col min="9472" max="9712" width="11.42578125" style="1"/>
    <col min="9713" max="9713" width="30.5703125" style="1" customWidth="1"/>
    <col min="9714" max="9714" width="0.85546875" style="1" customWidth="1"/>
    <col min="9715" max="9715" width="30.5703125" style="1" customWidth="1"/>
    <col min="9716" max="9716" width="0.85546875" style="1" customWidth="1"/>
    <col min="9717" max="9717" width="14.85546875" style="1" customWidth="1"/>
    <col min="9718" max="9718" width="5.7109375" style="1" customWidth="1"/>
    <col min="9719" max="9719" width="5" style="1" customWidth="1"/>
    <col min="9720" max="9720" width="5.7109375" style="1" customWidth="1"/>
    <col min="9721" max="9721" width="8.28515625" style="1" customWidth="1"/>
    <col min="9722" max="9722" width="0.85546875" style="1" customWidth="1"/>
    <col min="9723" max="9723" width="30" style="1" customWidth="1"/>
    <col min="9724" max="9724" width="0.85546875" style="1" customWidth="1"/>
    <col min="9725" max="9725" width="24.28515625" style="1" customWidth="1"/>
    <col min="9726" max="9726" width="7.7109375" style="1" customWidth="1"/>
    <col min="9727" max="9727" width="21.5703125" style="1" customWidth="1"/>
    <col min="9728" max="9968" width="11.42578125" style="1"/>
    <col min="9969" max="9969" width="30.5703125" style="1" customWidth="1"/>
    <col min="9970" max="9970" width="0.85546875" style="1" customWidth="1"/>
    <col min="9971" max="9971" width="30.5703125" style="1" customWidth="1"/>
    <col min="9972" max="9972" width="0.85546875" style="1" customWidth="1"/>
    <col min="9973" max="9973" width="14.85546875" style="1" customWidth="1"/>
    <col min="9974" max="9974" width="5.7109375" style="1" customWidth="1"/>
    <col min="9975" max="9975" width="5" style="1" customWidth="1"/>
    <col min="9976" max="9976" width="5.7109375" style="1" customWidth="1"/>
    <col min="9977" max="9977" width="8.28515625" style="1" customWidth="1"/>
    <col min="9978" max="9978" width="0.85546875" style="1" customWidth="1"/>
    <col min="9979" max="9979" width="30" style="1" customWidth="1"/>
    <col min="9980" max="9980" width="0.85546875" style="1" customWidth="1"/>
    <col min="9981" max="9981" width="24.28515625" style="1" customWidth="1"/>
    <col min="9982" max="9982" width="7.7109375" style="1" customWidth="1"/>
    <col min="9983" max="9983" width="21.5703125" style="1" customWidth="1"/>
    <col min="9984" max="10224" width="11.42578125" style="1"/>
    <col min="10225" max="10225" width="30.5703125" style="1" customWidth="1"/>
    <col min="10226" max="10226" width="0.85546875" style="1" customWidth="1"/>
    <col min="10227" max="10227" width="30.5703125" style="1" customWidth="1"/>
    <col min="10228" max="10228" width="0.85546875" style="1" customWidth="1"/>
    <col min="10229" max="10229" width="14.85546875" style="1" customWidth="1"/>
    <col min="10230" max="10230" width="5.7109375" style="1" customWidth="1"/>
    <col min="10231" max="10231" width="5" style="1" customWidth="1"/>
    <col min="10232" max="10232" width="5.7109375" style="1" customWidth="1"/>
    <col min="10233" max="10233" width="8.28515625" style="1" customWidth="1"/>
    <col min="10234" max="10234" width="0.85546875" style="1" customWidth="1"/>
    <col min="10235" max="10235" width="30" style="1" customWidth="1"/>
    <col min="10236" max="10236" width="0.85546875" style="1" customWidth="1"/>
    <col min="10237" max="10237" width="24.28515625" style="1" customWidth="1"/>
    <col min="10238" max="10238" width="7.7109375" style="1" customWidth="1"/>
    <col min="10239" max="10239" width="21.5703125" style="1" customWidth="1"/>
    <col min="10240" max="10480" width="11.42578125" style="1"/>
    <col min="10481" max="10481" width="30.5703125" style="1" customWidth="1"/>
    <col min="10482" max="10482" width="0.85546875" style="1" customWidth="1"/>
    <col min="10483" max="10483" width="30.5703125" style="1" customWidth="1"/>
    <col min="10484" max="10484" width="0.85546875" style="1" customWidth="1"/>
    <col min="10485" max="10485" width="14.85546875" style="1" customWidth="1"/>
    <col min="10486" max="10486" width="5.7109375" style="1" customWidth="1"/>
    <col min="10487" max="10487" width="5" style="1" customWidth="1"/>
    <col min="10488" max="10488" width="5.7109375" style="1" customWidth="1"/>
    <col min="10489" max="10489" width="8.28515625" style="1" customWidth="1"/>
    <col min="10490" max="10490" width="0.85546875" style="1" customWidth="1"/>
    <col min="10491" max="10491" width="30" style="1" customWidth="1"/>
    <col min="10492" max="10492" width="0.85546875" style="1" customWidth="1"/>
    <col min="10493" max="10493" width="24.28515625" style="1" customWidth="1"/>
    <col min="10494" max="10494" width="7.7109375" style="1" customWidth="1"/>
    <col min="10495" max="10495" width="21.5703125" style="1" customWidth="1"/>
    <col min="10496" max="10736" width="11.42578125" style="1"/>
    <col min="10737" max="10737" width="30.5703125" style="1" customWidth="1"/>
    <col min="10738" max="10738" width="0.85546875" style="1" customWidth="1"/>
    <col min="10739" max="10739" width="30.5703125" style="1" customWidth="1"/>
    <col min="10740" max="10740" width="0.85546875" style="1" customWidth="1"/>
    <col min="10741" max="10741" width="14.85546875" style="1" customWidth="1"/>
    <col min="10742" max="10742" width="5.7109375" style="1" customWidth="1"/>
    <col min="10743" max="10743" width="5" style="1" customWidth="1"/>
    <col min="10744" max="10744" width="5.7109375" style="1" customWidth="1"/>
    <col min="10745" max="10745" width="8.28515625" style="1" customWidth="1"/>
    <col min="10746" max="10746" width="0.85546875" style="1" customWidth="1"/>
    <col min="10747" max="10747" width="30" style="1" customWidth="1"/>
    <col min="10748" max="10748" width="0.85546875" style="1" customWidth="1"/>
    <col min="10749" max="10749" width="24.28515625" style="1" customWidth="1"/>
    <col min="10750" max="10750" width="7.7109375" style="1" customWidth="1"/>
    <col min="10751" max="10751" width="21.5703125" style="1" customWidth="1"/>
    <col min="10752" max="10992" width="11.42578125" style="1"/>
    <col min="10993" max="10993" width="30.5703125" style="1" customWidth="1"/>
    <col min="10994" max="10994" width="0.85546875" style="1" customWidth="1"/>
    <col min="10995" max="10995" width="30.5703125" style="1" customWidth="1"/>
    <col min="10996" max="10996" width="0.85546875" style="1" customWidth="1"/>
    <col min="10997" max="10997" width="14.85546875" style="1" customWidth="1"/>
    <col min="10998" max="10998" width="5.7109375" style="1" customWidth="1"/>
    <col min="10999" max="10999" width="5" style="1" customWidth="1"/>
    <col min="11000" max="11000" width="5.7109375" style="1" customWidth="1"/>
    <col min="11001" max="11001" width="8.28515625" style="1" customWidth="1"/>
    <col min="11002" max="11002" width="0.85546875" style="1" customWidth="1"/>
    <col min="11003" max="11003" width="30" style="1" customWidth="1"/>
    <col min="11004" max="11004" width="0.85546875" style="1" customWidth="1"/>
    <col min="11005" max="11005" width="24.28515625" style="1" customWidth="1"/>
    <col min="11006" max="11006" width="7.7109375" style="1" customWidth="1"/>
    <col min="11007" max="11007" width="21.5703125" style="1" customWidth="1"/>
    <col min="11008" max="11248" width="11.42578125" style="1"/>
    <col min="11249" max="11249" width="30.5703125" style="1" customWidth="1"/>
    <col min="11250" max="11250" width="0.85546875" style="1" customWidth="1"/>
    <col min="11251" max="11251" width="30.5703125" style="1" customWidth="1"/>
    <col min="11252" max="11252" width="0.85546875" style="1" customWidth="1"/>
    <col min="11253" max="11253" width="14.85546875" style="1" customWidth="1"/>
    <col min="11254" max="11254" width="5.7109375" style="1" customWidth="1"/>
    <col min="11255" max="11255" width="5" style="1" customWidth="1"/>
    <col min="11256" max="11256" width="5.7109375" style="1" customWidth="1"/>
    <col min="11257" max="11257" width="8.28515625" style="1" customWidth="1"/>
    <col min="11258" max="11258" width="0.85546875" style="1" customWidth="1"/>
    <col min="11259" max="11259" width="30" style="1" customWidth="1"/>
    <col min="11260" max="11260" width="0.85546875" style="1" customWidth="1"/>
    <col min="11261" max="11261" width="24.28515625" style="1" customWidth="1"/>
    <col min="11262" max="11262" width="7.7109375" style="1" customWidth="1"/>
    <col min="11263" max="11263" width="21.5703125" style="1" customWidth="1"/>
    <col min="11264" max="11504" width="11.42578125" style="1"/>
    <col min="11505" max="11505" width="30.5703125" style="1" customWidth="1"/>
    <col min="11506" max="11506" width="0.85546875" style="1" customWidth="1"/>
    <col min="11507" max="11507" width="30.5703125" style="1" customWidth="1"/>
    <col min="11508" max="11508" width="0.85546875" style="1" customWidth="1"/>
    <col min="11509" max="11509" width="14.85546875" style="1" customWidth="1"/>
    <col min="11510" max="11510" width="5.7109375" style="1" customWidth="1"/>
    <col min="11511" max="11511" width="5" style="1" customWidth="1"/>
    <col min="11512" max="11512" width="5.7109375" style="1" customWidth="1"/>
    <col min="11513" max="11513" width="8.28515625" style="1" customWidth="1"/>
    <col min="11514" max="11514" width="0.85546875" style="1" customWidth="1"/>
    <col min="11515" max="11515" width="30" style="1" customWidth="1"/>
    <col min="11516" max="11516" width="0.85546875" style="1" customWidth="1"/>
    <col min="11517" max="11517" width="24.28515625" style="1" customWidth="1"/>
    <col min="11518" max="11518" width="7.7109375" style="1" customWidth="1"/>
    <col min="11519" max="11519" width="21.5703125" style="1" customWidth="1"/>
    <col min="11520" max="11760" width="11.42578125" style="1"/>
    <col min="11761" max="11761" width="30.5703125" style="1" customWidth="1"/>
    <col min="11762" max="11762" width="0.85546875" style="1" customWidth="1"/>
    <col min="11763" max="11763" width="30.5703125" style="1" customWidth="1"/>
    <col min="11764" max="11764" width="0.85546875" style="1" customWidth="1"/>
    <col min="11765" max="11765" width="14.85546875" style="1" customWidth="1"/>
    <col min="11766" max="11766" width="5.7109375" style="1" customWidth="1"/>
    <col min="11767" max="11767" width="5" style="1" customWidth="1"/>
    <col min="11768" max="11768" width="5.7109375" style="1" customWidth="1"/>
    <col min="11769" max="11769" width="8.28515625" style="1" customWidth="1"/>
    <col min="11770" max="11770" width="0.85546875" style="1" customWidth="1"/>
    <col min="11771" max="11771" width="30" style="1" customWidth="1"/>
    <col min="11772" max="11772" width="0.85546875" style="1" customWidth="1"/>
    <col min="11773" max="11773" width="24.28515625" style="1" customWidth="1"/>
    <col min="11774" max="11774" width="7.7109375" style="1" customWidth="1"/>
    <col min="11775" max="11775" width="21.5703125" style="1" customWidth="1"/>
    <col min="11776" max="12016" width="11.42578125" style="1"/>
    <col min="12017" max="12017" width="30.5703125" style="1" customWidth="1"/>
    <col min="12018" max="12018" width="0.85546875" style="1" customWidth="1"/>
    <col min="12019" max="12019" width="30.5703125" style="1" customWidth="1"/>
    <col min="12020" max="12020" width="0.85546875" style="1" customWidth="1"/>
    <col min="12021" max="12021" width="14.85546875" style="1" customWidth="1"/>
    <col min="12022" max="12022" width="5.7109375" style="1" customWidth="1"/>
    <col min="12023" max="12023" width="5" style="1" customWidth="1"/>
    <col min="12024" max="12024" width="5.7109375" style="1" customWidth="1"/>
    <col min="12025" max="12025" width="8.28515625" style="1" customWidth="1"/>
    <col min="12026" max="12026" width="0.85546875" style="1" customWidth="1"/>
    <col min="12027" max="12027" width="30" style="1" customWidth="1"/>
    <col min="12028" max="12028" width="0.85546875" style="1" customWidth="1"/>
    <col min="12029" max="12029" width="24.28515625" style="1" customWidth="1"/>
    <col min="12030" max="12030" width="7.7109375" style="1" customWidth="1"/>
    <col min="12031" max="12031" width="21.5703125" style="1" customWidth="1"/>
    <col min="12032" max="12272" width="11.42578125" style="1"/>
    <col min="12273" max="12273" width="30.5703125" style="1" customWidth="1"/>
    <col min="12274" max="12274" width="0.85546875" style="1" customWidth="1"/>
    <col min="12275" max="12275" width="30.5703125" style="1" customWidth="1"/>
    <col min="12276" max="12276" width="0.85546875" style="1" customWidth="1"/>
    <col min="12277" max="12277" width="14.85546875" style="1" customWidth="1"/>
    <col min="12278" max="12278" width="5.7109375" style="1" customWidth="1"/>
    <col min="12279" max="12279" width="5" style="1" customWidth="1"/>
    <col min="12280" max="12280" width="5.7109375" style="1" customWidth="1"/>
    <col min="12281" max="12281" width="8.28515625" style="1" customWidth="1"/>
    <col min="12282" max="12282" width="0.85546875" style="1" customWidth="1"/>
    <col min="12283" max="12283" width="30" style="1" customWidth="1"/>
    <col min="12284" max="12284" width="0.85546875" style="1" customWidth="1"/>
    <col min="12285" max="12285" width="24.28515625" style="1" customWidth="1"/>
    <col min="12286" max="12286" width="7.7109375" style="1" customWidth="1"/>
    <col min="12287" max="12287" width="21.5703125" style="1" customWidth="1"/>
    <col min="12288" max="12528" width="11.42578125" style="1"/>
    <col min="12529" max="12529" width="30.5703125" style="1" customWidth="1"/>
    <col min="12530" max="12530" width="0.85546875" style="1" customWidth="1"/>
    <col min="12531" max="12531" width="30.5703125" style="1" customWidth="1"/>
    <col min="12532" max="12532" width="0.85546875" style="1" customWidth="1"/>
    <col min="12533" max="12533" width="14.85546875" style="1" customWidth="1"/>
    <col min="12534" max="12534" width="5.7109375" style="1" customWidth="1"/>
    <col min="12535" max="12535" width="5" style="1" customWidth="1"/>
    <col min="12536" max="12536" width="5.7109375" style="1" customWidth="1"/>
    <col min="12537" max="12537" width="8.28515625" style="1" customWidth="1"/>
    <col min="12538" max="12538" width="0.85546875" style="1" customWidth="1"/>
    <col min="12539" max="12539" width="30" style="1" customWidth="1"/>
    <col min="12540" max="12540" width="0.85546875" style="1" customWidth="1"/>
    <col min="12541" max="12541" width="24.28515625" style="1" customWidth="1"/>
    <col min="12542" max="12542" width="7.7109375" style="1" customWidth="1"/>
    <col min="12543" max="12543" width="21.5703125" style="1" customWidth="1"/>
    <col min="12544" max="12784" width="11.42578125" style="1"/>
    <col min="12785" max="12785" width="30.5703125" style="1" customWidth="1"/>
    <col min="12786" max="12786" width="0.85546875" style="1" customWidth="1"/>
    <col min="12787" max="12787" width="30.5703125" style="1" customWidth="1"/>
    <col min="12788" max="12788" width="0.85546875" style="1" customWidth="1"/>
    <col min="12789" max="12789" width="14.85546875" style="1" customWidth="1"/>
    <col min="12790" max="12790" width="5.7109375" style="1" customWidth="1"/>
    <col min="12791" max="12791" width="5" style="1" customWidth="1"/>
    <col min="12792" max="12792" width="5.7109375" style="1" customWidth="1"/>
    <col min="12793" max="12793" width="8.28515625" style="1" customWidth="1"/>
    <col min="12794" max="12794" width="0.85546875" style="1" customWidth="1"/>
    <col min="12795" max="12795" width="30" style="1" customWidth="1"/>
    <col min="12796" max="12796" width="0.85546875" style="1" customWidth="1"/>
    <col min="12797" max="12797" width="24.28515625" style="1" customWidth="1"/>
    <col min="12798" max="12798" width="7.7109375" style="1" customWidth="1"/>
    <col min="12799" max="12799" width="21.5703125" style="1" customWidth="1"/>
    <col min="12800" max="13040" width="11.42578125" style="1"/>
    <col min="13041" max="13041" width="30.5703125" style="1" customWidth="1"/>
    <col min="13042" max="13042" width="0.85546875" style="1" customWidth="1"/>
    <col min="13043" max="13043" width="30.5703125" style="1" customWidth="1"/>
    <col min="13044" max="13044" width="0.85546875" style="1" customWidth="1"/>
    <col min="13045" max="13045" width="14.85546875" style="1" customWidth="1"/>
    <col min="13046" max="13046" width="5.7109375" style="1" customWidth="1"/>
    <col min="13047" max="13047" width="5" style="1" customWidth="1"/>
    <col min="13048" max="13048" width="5.7109375" style="1" customWidth="1"/>
    <col min="13049" max="13049" width="8.28515625" style="1" customWidth="1"/>
    <col min="13050" max="13050" width="0.85546875" style="1" customWidth="1"/>
    <col min="13051" max="13051" width="30" style="1" customWidth="1"/>
    <col min="13052" max="13052" width="0.85546875" style="1" customWidth="1"/>
    <col min="13053" max="13053" width="24.28515625" style="1" customWidth="1"/>
    <col min="13054" max="13054" width="7.7109375" style="1" customWidth="1"/>
    <col min="13055" max="13055" width="21.5703125" style="1" customWidth="1"/>
    <col min="13056" max="13296" width="11.42578125" style="1"/>
    <col min="13297" max="13297" width="30.5703125" style="1" customWidth="1"/>
    <col min="13298" max="13298" width="0.85546875" style="1" customWidth="1"/>
    <col min="13299" max="13299" width="30.5703125" style="1" customWidth="1"/>
    <col min="13300" max="13300" width="0.85546875" style="1" customWidth="1"/>
    <col min="13301" max="13301" width="14.85546875" style="1" customWidth="1"/>
    <col min="13302" max="13302" width="5.7109375" style="1" customWidth="1"/>
    <col min="13303" max="13303" width="5" style="1" customWidth="1"/>
    <col min="13304" max="13304" width="5.7109375" style="1" customWidth="1"/>
    <col min="13305" max="13305" width="8.28515625" style="1" customWidth="1"/>
    <col min="13306" max="13306" width="0.85546875" style="1" customWidth="1"/>
    <col min="13307" max="13307" width="30" style="1" customWidth="1"/>
    <col min="13308" max="13308" width="0.85546875" style="1" customWidth="1"/>
    <col min="13309" max="13309" width="24.28515625" style="1" customWidth="1"/>
    <col min="13310" max="13310" width="7.7109375" style="1" customWidth="1"/>
    <col min="13311" max="13311" width="21.5703125" style="1" customWidth="1"/>
    <col min="13312" max="13552" width="11.42578125" style="1"/>
    <col min="13553" max="13553" width="30.5703125" style="1" customWidth="1"/>
    <col min="13554" max="13554" width="0.85546875" style="1" customWidth="1"/>
    <col min="13555" max="13555" width="30.5703125" style="1" customWidth="1"/>
    <col min="13556" max="13556" width="0.85546875" style="1" customWidth="1"/>
    <col min="13557" max="13557" width="14.85546875" style="1" customWidth="1"/>
    <col min="13558" max="13558" width="5.7109375" style="1" customWidth="1"/>
    <col min="13559" max="13559" width="5" style="1" customWidth="1"/>
    <col min="13560" max="13560" width="5.7109375" style="1" customWidth="1"/>
    <col min="13561" max="13561" width="8.28515625" style="1" customWidth="1"/>
    <col min="13562" max="13562" width="0.85546875" style="1" customWidth="1"/>
    <col min="13563" max="13563" width="30" style="1" customWidth="1"/>
    <col min="13564" max="13564" width="0.85546875" style="1" customWidth="1"/>
    <col min="13565" max="13565" width="24.28515625" style="1" customWidth="1"/>
    <col min="13566" max="13566" width="7.7109375" style="1" customWidth="1"/>
    <col min="13567" max="13567" width="21.5703125" style="1" customWidth="1"/>
    <col min="13568" max="13808" width="11.42578125" style="1"/>
    <col min="13809" max="13809" width="30.5703125" style="1" customWidth="1"/>
    <col min="13810" max="13810" width="0.85546875" style="1" customWidth="1"/>
    <col min="13811" max="13811" width="30.5703125" style="1" customWidth="1"/>
    <col min="13812" max="13812" width="0.85546875" style="1" customWidth="1"/>
    <col min="13813" max="13813" width="14.85546875" style="1" customWidth="1"/>
    <col min="13814" max="13814" width="5.7109375" style="1" customWidth="1"/>
    <col min="13815" max="13815" width="5" style="1" customWidth="1"/>
    <col min="13816" max="13816" width="5.7109375" style="1" customWidth="1"/>
    <col min="13817" max="13817" width="8.28515625" style="1" customWidth="1"/>
    <col min="13818" max="13818" width="0.85546875" style="1" customWidth="1"/>
    <col min="13819" max="13819" width="30" style="1" customWidth="1"/>
    <col min="13820" max="13820" width="0.85546875" style="1" customWidth="1"/>
    <col min="13821" max="13821" width="24.28515625" style="1" customWidth="1"/>
    <col min="13822" max="13822" width="7.7109375" style="1" customWidth="1"/>
    <col min="13823" max="13823" width="21.5703125" style="1" customWidth="1"/>
    <col min="13824" max="14064" width="11.42578125" style="1"/>
    <col min="14065" max="14065" width="30.5703125" style="1" customWidth="1"/>
    <col min="14066" max="14066" width="0.85546875" style="1" customWidth="1"/>
    <col min="14067" max="14067" width="30.5703125" style="1" customWidth="1"/>
    <col min="14068" max="14068" width="0.85546875" style="1" customWidth="1"/>
    <col min="14069" max="14069" width="14.85546875" style="1" customWidth="1"/>
    <col min="14070" max="14070" width="5.7109375" style="1" customWidth="1"/>
    <col min="14071" max="14071" width="5" style="1" customWidth="1"/>
    <col min="14072" max="14072" width="5.7109375" style="1" customWidth="1"/>
    <col min="14073" max="14073" width="8.28515625" style="1" customWidth="1"/>
    <col min="14074" max="14074" width="0.85546875" style="1" customWidth="1"/>
    <col min="14075" max="14075" width="30" style="1" customWidth="1"/>
    <col min="14076" max="14076" width="0.85546875" style="1" customWidth="1"/>
    <col min="14077" max="14077" width="24.28515625" style="1" customWidth="1"/>
    <col min="14078" max="14078" width="7.7109375" style="1" customWidth="1"/>
    <col min="14079" max="14079" width="21.5703125" style="1" customWidth="1"/>
    <col min="14080" max="14320" width="11.42578125" style="1"/>
    <col min="14321" max="14321" width="30.5703125" style="1" customWidth="1"/>
    <col min="14322" max="14322" width="0.85546875" style="1" customWidth="1"/>
    <col min="14323" max="14323" width="30.5703125" style="1" customWidth="1"/>
    <col min="14324" max="14324" width="0.85546875" style="1" customWidth="1"/>
    <col min="14325" max="14325" width="14.85546875" style="1" customWidth="1"/>
    <col min="14326" max="14326" width="5.7109375" style="1" customWidth="1"/>
    <col min="14327" max="14327" width="5" style="1" customWidth="1"/>
    <col min="14328" max="14328" width="5.7109375" style="1" customWidth="1"/>
    <col min="14329" max="14329" width="8.28515625" style="1" customWidth="1"/>
    <col min="14330" max="14330" width="0.85546875" style="1" customWidth="1"/>
    <col min="14331" max="14331" width="30" style="1" customWidth="1"/>
    <col min="14332" max="14332" width="0.85546875" style="1" customWidth="1"/>
    <col min="14333" max="14333" width="24.28515625" style="1" customWidth="1"/>
    <col min="14334" max="14334" width="7.7109375" style="1" customWidth="1"/>
    <col min="14335" max="14335" width="21.5703125" style="1" customWidth="1"/>
    <col min="14336" max="14576" width="11.42578125" style="1"/>
    <col min="14577" max="14577" width="30.5703125" style="1" customWidth="1"/>
    <col min="14578" max="14578" width="0.85546875" style="1" customWidth="1"/>
    <col min="14579" max="14579" width="30.5703125" style="1" customWidth="1"/>
    <col min="14580" max="14580" width="0.85546875" style="1" customWidth="1"/>
    <col min="14581" max="14581" width="14.85546875" style="1" customWidth="1"/>
    <col min="14582" max="14582" width="5.7109375" style="1" customWidth="1"/>
    <col min="14583" max="14583" width="5" style="1" customWidth="1"/>
    <col min="14584" max="14584" width="5.7109375" style="1" customWidth="1"/>
    <col min="14585" max="14585" width="8.28515625" style="1" customWidth="1"/>
    <col min="14586" max="14586" width="0.85546875" style="1" customWidth="1"/>
    <col min="14587" max="14587" width="30" style="1" customWidth="1"/>
    <col min="14588" max="14588" width="0.85546875" style="1" customWidth="1"/>
    <col min="14589" max="14589" width="24.28515625" style="1" customWidth="1"/>
    <col min="14590" max="14590" width="7.7109375" style="1" customWidth="1"/>
    <col min="14591" max="14591" width="21.5703125" style="1" customWidth="1"/>
    <col min="14592" max="14832" width="11.42578125" style="1"/>
    <col min="14833" max="14833" width="30.5703125" style="1" customWidth="1"/>
    <col min="14834" max="14834" width="0.85546875" style="1" customWidth="1"/>
    <col min="14835" max="14835" width="30.5703125" style="1" customWidth="1"/>
    <col min="14836" max="14836" width="0.85546875" style="1" customWidth="1"/>
    <col min="14837" max="14837" width="14.85546875" style="1" customWidth="1"/>
    <col min="14838" max="14838" width="5.7109375" style="1" customWidth="1"/>
    <col min="14839" max="14839" width="5" style="1" customWidth="1"/>
    <col min="14840" max="14840" width="5.7109375" style="1" customWidth="1"/>
    <col min="14841" max="14841" width="8.28515625" style="1" customWidth="1"/>
    <col min="14842" max="14842" width="0.85546875" style="1" customWidth="1"/>
    <col min="14843" max="14843" width="30" style="1" customWidth="1"/>
    <col min="14844" max="14844" width="0.85546875" style="1" customWidth="1"/>
    <col min="14845" max="14845" width="24.28515625" style="1" customWidth="1"/>
    <col min="14846" max="14846" width="7.7109375" style="1" customWidth="1"/>
    <col min="14847" max="14847" width="21.5703125" style="1" customWidth="1"/>
    <col min="14848" max="15088" width="11.42578125" style="1"/>
    <col min="15089" max="15089" width="30.5703125" style="1" customWidth="1"/>
    <col min="15090" max="15090" width="0.85546875" style="1" customWidth="1"/>
    <col min="15091" max="15091" width="30.5703125" style="1" customWidth="1"/>
    <col min="15092" max="15092" width="0.85546875" style="1" customWidth="1"/>
    <col min="15093" max="15093" width="14.85546875" style="1" customWidth="1"/>
    <col min="15094" max="15094" width="5.7109375" style="1" customWidth="1"/>
    <col min="15095" max="15095" width="5" style="1" customWidth="1"/>
    <col min="15096" max="15096" width="5.7109375" style="1" customWidth="1"/>
    <col min="15097" max="15097" width="8.28515625" style="1" customWidth="1"/>
    <col min="15098" max="15098" width="0.85546875" style="1" customWidth="1"/>
    <col min="15099" max="15099" width="30" style="1" customWidth="1"/>
    <col min="15100" max="15100" width="0.85546875" style="1" customWidth="1"/>
    <col min="15101" max="15101" width="24.28515625" style="1" customWidth="1"/>
    <col min="15102" max="15102" width="7.7109375" style="1" customWidth="1"/>
    <col min="15103" max="15103" width="21.5703125" style="1" customWidth="1"/>
    <col min="15104" max="15344" width="11.42578125" style="1"/>
    <col min="15345" max="15345" width="30.5703125" style="1" customWidth="1"/>
    <col min="15346" max="15346" width="0.85546875" style="1" customWidth="1"/>
    <col min="15347" max="15347" width="30.5703125" style="1" customWidth="1"/>
    <col min="15348" max="15348" width="0.85546875" style="1" customWidth="1"/>
    <col min="15349" max="15349" width="14.85546875" style="1" customWidth="1"/>
    <col min="15350" max="15350" width="5.7109375" style="1" customWidth="1"/>
    <col min="15351" max="15351" width="5" style="1" customWidth="1"/>
    <col min="15352" max="15352" width="5.7109375" style="1" customWidth="1"/>
    <col min="15353" max="15353" width="8.28515625" style="1" customWidth="1"/>
    <col min="15354" max="15354" width="0.85546875" style="1" customWidth="1"/>
    <col min="15355" max="15355" width="30" style="1" customWidth="1"/>
    <col min="15356" max="15356" width="0.85546875" style="1" customWidth="1"/>
    <col min="15357" max="15357" width="24.28515625" style="1" customWidth="1"/>
    <col min="15358" max="15358" width="7.7109375" style="1" customWidth="1"/>
    <col min="15359" max="15359" width="21.5703125" style="1" customWidth="1"/>
    <col min="15360" max="15600" width="11.42578125" style="1"/>
    <col min="15601" max="15601" width="30.5703125" style="1" customWidth="1"/>
    <col min="15602" max="15602" width="0.85546875" style="1" customWidth="1"/>
    <col min="15603" max="15603" width="30.5703125" style="1" customWidth="1"/>
    <col min="15604" max="15604" width="0.85546875" style="1" customWidth="1"/>
    <col min="15605" max="15605" width="14.85546875" style="1" customWidth="1"/>
    <col min="15606" max="15606" width="5.7109375" style="1" customWidth="1"/>
    <col min="15607" max="15607" width="5" style="1" customWidth="1"/>
    <col min="15608" max="15608" width="5.7109375" style="1" customWidth="1"/>
    <col min="15609" max="15609" width="8.28515625" style="1" customWidth="1"/>
    <col min="15610" max="15610" width="0.85546875" style="1" customWidth="1"/>
    <col min="15611" max="15611" width="30" style="1" customWidth="1"/>
    <col min="15612" max="15612" width="0.85546875" style="1" customWidth="1"/>
    <col min="15613" max="15613" width="24.28515625" style="1" customWidth="1"/>
    <col min="15614" max="15614" width="7.7109375" style="1" customWidth="1"/>
    <col min="15615" max="15615" width="21.5703125" style="1" customWidth="1"/>
    <col min="15616" max="15856" width="11.42578125" style="1"/>
    <col min="15857" max="15857" width="30.5703125" style="1" customWidth="1"/>
    <col min="15858" max="15858" width="0.85546875" style="1" customWidth="1"/>
    <col min="15859" max="15859" width="30.5703125" style="1" customWidth="1"/>
    <col min="15860" max="15860" width="0.85546875" style="1" customWidth="1"/>
    <col min="15861" max="15861" width="14.85546875" style="1" customWidth="1"/>
    <col min="15862" max="15862" width="5.7109375" style="1" customWidth="1"/>
    <col min="15863" max="15863" width="5" style="1" customWidth="1"/>
    <col min="15864" max="15864" width="5.7109375" style="1" customWidth="1"/>
    <col min="15865" max="15865" width="8.28515625" style="1" customWidth="1"/>
    <col min="15866" max="15866" width="0.85546875" style="1" customWidth="1"/>
    <col min="15867" max="15867" width="30" style="1" customWidth="1"/>
    <col min="15868" max="15868" width="0.85546875" style="1" customWidth="1"/>
    <col min="15869" max="15869" width="24.28515625" style="1" customWidth="1"/>
    <col min="15870" max="15870" width="7.7109375" style="1" customWidth="1"/>
    <col min="15871" max="15871" width="21.5703125" style="1" customWidth="1"/>
    <col min="15872" max="16112" width="11.42578125" style="1"/>
    <col min="16113" max="16113" width="30.5703125" style="1" customWidth="1"/>
    <col min="16114" max="16114" width="0.85546875" style="1" customWidth="1"/>
    <col min="16115" max="16115" width="30.5703125" style="1" customWidth="1"/>
    <col min="16116" max="16116" width="0.85546875" style="1" customWidth="1"/>
    <col min="16117" max="16117" width="14.85546875" style="1" customWidth="1"/>
    <col min="16118" max="16118" width="5.7109375" style="1" customWidth="1"/>
    <col min="16119" max="16119" width="5" style="1" customWidth="1"/>
    <col min="16120" max="16120" width="5.7109375" style="1" customWidth="1"/>
    <col min="16121" max="16121" width="8.28515625" style="1" customWidth="1"/>
    <col min="16122" max="16122" width="0.85546875" style="1" customWidth="1"/>
    <col min="16123" max="16123" width="30" style="1" customWidth="1"/>
    <col min="16124" max="16124" width="0.85546875" style="1" customWidth="1"/>
    <col min="16125" max="16125" width="24.28515625" style="1" customWidth="1"/>
    <col min="16126" max="16126" width="7.7109375" style="1" customWidth="1"/>
    <col min="16127" max="16127" width="21.5703125" style="1" customWidth="1"/>
    <col min="16128" max="16384" width="11.42578125" style="1"/>
  </cols>
  <sheetData>
    <row r="1" spans="1:58" s="2" customFormat="1" ht="75.75" thickBot="1" x14ac:dyDescent="0.2">
      <c r="A1" s="31" t="s">
        <v>43</v>
      </c>
      <c r="B1" s="56" t="s">
        <v>45</v>
      </c>
      <c r="C1" s="12" t="s">
        <v>0</v>
      </c>
      <c r="D1" s="13" t="s">
        <v>1</v>
      </c>
      <c r="E1" s="11" t="s">
        <v>2</v>
      </c>
      <c r="F1" s="11" t="s">
        <v>3</v>
      </c>
      <c r="G1" s="12" t="s">
        <v>4</v>
      </c>
      <c r="H1" s="14" t="s">
        <v>5</v>
      </c>
      <c r="I1" s="15" t="s">
        <v>6</v>
      </c>
      <c r="J1" s="15" t="s">
        <v>7</v>
      </c>
      <c r="K1" s="15" t="s">
        <v>8</v>
      </c>
      <c r="L1" s="14" t="s">
        <v>9</v>
      </c>
      <c r="M1" s="14" t="s">
        <v>10</v>
      </c>
      <c r="N1" s="14" t="s">
        <v>11</v>
      </c>
      <c r="O1" s="14" t="s">
        <v>386</v>
      </c>
      <c r="P1" s="14" t="s">
        <v>12</v>
      </c>
      <c r="Q1" s="16" t="s">
        <v>44</v>
      </c>
      <c r="R1" s="14" t="s">
        <v>13</v>
      </c>
      <c r="S1" s="11" t="s">
        <v>51</v>
      </c>
      <c r="T1" s="11" t="s">
        <v>52</v>
      </c>
      <c r="U1" s="11" t="s">
        <v>14</v>
      </c>
      <c r="V1" s="13" t="s">
        <v>15</v>
      </c>
      <c r="W1" s="13" t="s">
        <v>53</v>
      </c>
      <c r="X1" s="13" t="s">
        <v>16</v>
      </c>
      <c r="Y1" s="13" t="s">
        <v>17</v>
      </c>
      <c r="Z1" s="13" t="s">
        <v>18</v>
      </c>
      <c r="AA1" s="17" t="s">
        <v>19</v>
      </c>
      <c r="AB1" s="14" t="s">
        <v>20</v>
      </c>
      <c r="AC1" s="32" t="s">
        <v>1053</v>
      </c>
      <c r="AD1" s="32" t="s">
        <v>1054</v>
      </c>
      <c r="AE1" s="11" t="s">
        <v>21</v>
      </c>
      <c r="AF1" s="11" t="s">
        <v>22</v>
      </c>
      <c r="AG1" s="11" t="s">
        <v>23</v>
      </c>
      <c r="AH1" s="11" t="s">
        <v>24</v>
      </c>
      <c r="AI1" s="11" t="s">
        <v>25</v>
      </c>
      <c r="AJ1" s="11" t="s">
        <v>26</v>
      </c>
      <c r="AK1" s="26" t="s">
        <v>54</v>
      </c>
      <c r="AL1" s="11" t="s">
        <v>27</v>
      </c>
      <c r="AM1" s="18" t="s">
        <v>28</v>
      </c>
      <c r="AN1" s="23" t="s">
        <v>29</v>
      </c>
      <c r="AO1" s="23" t="s">
        <v>30</v>
      </c>
      <c r="AP1" s="20" t="s">
        <v>31</v>
      </c>
      <c r="AQ1" s="20" t="s">
        <v>32</v>
      </c>
      <c r="AR1" s="19" t="s">
        <v>33</v>
      </c>
      <c r="AS1" s="19" t="s">
        <v>47</v>
      </c>
      <c r="AT1" s="21" t="s">
        <v>34</v>
      </c>
      <c r="AU1" s="21" t="s">
        <v>35</v>
      </c>
      <c r="AV1" s="21" t="s">
        <v>36</v>
      </c>
      <c r="AW1" s="21" t="s">
        <v>37</v>
      </c>
      <c r="AX1" s="21" t="s">
        <v>38</v>
      </c>
      <c r="AY1" s="21" t="s">
        <v>39</v>
      </c>
      <c r="AZ1" s="21" t="s">
        <v>40</v>
      </c>
      <c r="BA1" s="21" t="s">
        <v>41</v>
      </c>
      <c r="BB1" s="22" t="s">
        <v>42</v>
      </c>
      <c r="BC1" s="27" t="s">
        <v>48</v>
      </c>
      <c r="BD1" s="27" t="s">
        <v>49</v>
      </c>
      <c r="BE1" s="28" t="s">
        <v>50</v>
      </c>
    </row>
    <row r="2" spans="1:58" s="6" customFormat="1" ht="101.25" x14ac:dyDescent="0.25">
      <c r="A2" s="112" t="s">
        <v>716</v>
      </c>
      <c r="B2" s="95" t="s">
        <v>102</v>
      </c>
      <c r="C2" s="4" t="s">
        <v>713</v>
      </c>
      <c r="D2" s="83" t="s">
        <v>113</v>
      </c>
      <c r="E2" s="8">
        <v>811015354</v>
      </c>
      <c r="F2" s="8">
        <v>1</v>
      </c>
      <c r="G2" s="135" t="s">
        <v>717</v>
      </c>
      <c r="H2" s="62" t="s">
        <v>585</v>
      </c>
      <c r="I2" s="145">
        <v>44627</v>
      </c>
      <c r="J2" s="145">
        <f>'TOTAL CONTRATOS'!F107</f>
        <v>44643</v>
      </c>
      <c r="K2" s="146">
        <f>'TOTAL CONTRATOS'!G107</f>
        <v>45007</v>
      </c>
      <c r="L2" s="67" t="s">
        <v>719</v>
      </c>
      <c r="M2" s="136">
        <v>44620</v>
      </c>
      <c r="N2" s="106" t="s">
        <v>164</v>
      </c>
      <c r="O2" s="67" t="s">
        <v>856</v>
      </c>
      <c r="P2" s="146">
        <v>44643</v>
      </c>
      <c r="Q2" s="140">
        <v>13397004</v>
      </c>
      <c r="R2" s="138" t="s">
        <v>718</v>
      </c>
      <c r="S2" s="138"/>
      <c r="T2" s="138"/>
      <c r="U2" s="138"/>
      <c r="V2" s="139">
        <v>0.2</v>
      </c>
      <c r="W2" s="139">
        <v>0.1</v>
      </c>
      <c r="X2" s="139" t="s">
        <v>64</v>
      </c>
      <c r="Y2" s="139" t="s">
        <v>64</v>
      </c>
      <c r="Z2" s="139" t="s">
        <v>64</v>
      </c>
      <c r="AA2" s="145" t="s">
        <v>64</v>
      </c>
      <c r="AB2" s="141">
        <f>SUM(Q2)</f>
        <v>13397004</v>
      </c>
      <c r="AC2" s="123" t="e">
        <f>+'TOTAL CONTRATOS'!#REF!</f>
        <v>#REF!</v>
      </c>
      <c r="AD2" s="127" t="e">
        <f>SUM(AB2-AC2)</f>
        <v>#REF!</v>
      </c>
      <c r="AE2" s="128" t="e">
        <f>SUM(AC2*100/AB2)</f>
        <v>#REF!</v>
      </c>
      <c r="AF2" s="126" t="e">
        <f>+'TOTAL CONTRATOS'!#REF!</f>
        <v>#REF!</v>
      </c>
      <c r="AG2" s="4" t="s">
        <v>527</v>
      </c>
      <c r="AH2" s="3" t="s">
        <v>528</v>
      </c>
      <c r="AI2" s="7">
        <v>80149659</v>
      </c>
      <c r="AJ2" s="69">
        <v>5</v>
      </c>
      <c r="AK2" s="143" t="s">
        <v>696</v>
      </c>
      <c r="AL2" s="3"/>
      <c r="AM2" s="138" t="s">
        <v>714</v>
      </c>
      <c r="AN2" s="3" t="s">
        <v>715</v>
      </c>
      <c r="AO2" s="91" t="s">
        <v>66</v>
      </c>
      <c r="AP2" s="3" t="s">
        <v>66</v>
      </c>
      <c r="AQ2" s="3" t="s">
        <v>66</v>
      </c>
      <c r="AR2" s="91" t="s">
        <v>66</v>
      </c>
      <c r="AS2" s="3" t="s">
        <v>77</v>
      </c>
      <c r="AT2" s="147">
        <f>+K2-J2</f>
        <v>364</v>
      </c>
      <c r="AU2" s="151">
        <v>44623</v>
      </c>
      <c r="AV2" s="151">
        <v>44624</v>
      </c>
      <c r="AW2" s="24">
        <f>IF(AV2="ANULADO","ANULADO",NETWORKDAYS.INTL(AU2,AV2))</f>
        <v>2</v>
      </c>
      <c r="AX2" s="148" t="s">
        <v>78</v>
      </c>
      <c r="AY2" s="24" t="s">
        <v>79</v>
      </c>
      <c r="AZ2" s="152" t="s">
        <v>66</v>
      </c>
      <c r="BA2" s="149" t="e">
        <f>'TOTAL CONTRATOS'!#REF!</f>
        <v>#REF!</v>
      </c>
      <c r="BB2" s="151" t="s">
        <v>66</v>
      </c>
      <c r="BC2" s="61" t="e">
        <f>'TOTAL CONTRATOS'!#REF!</f>
        <v>#REF!</v>
      </c>
      <c r="BD2" s="61" t="e">
        <f>'TOTAL CONTRATOS'!#REF!</f>
        <v>#REF!</v>
      </c>
      <c r="BE2" s="150" t="s">
        <v>71</v>
      </c>
    </row>
    <row r="3" spans="1:58" s="6" customFormat="1" ht="79.5" customHeight="1" x14ac:dyDescent="0.25">
      <c r="A3" s="112" t="s">
        <v>349</v>
      </c>
      <c r="B3" s="95" t="s">
        <v>112</v>
      </c>
      <c r="C3" s="3" t="s">
        <v>60</v>
      </c>
      <c r="D3" s="4" t="s">
        <v>55</v>
      </c>
      <c r="E3" s="8">
        <v>1065618276</v>
      </c>
      <c r="F3" s="134">
        <v>7</v>
      </c>
      <c r="G3" s="135" t="s">
        <v>129</v>
      </c>
      <c r="H3" s="3" t="s">
        <v>89</v>
      </c>
      <c r="I3" s="145">
        <v>44587</v>
      </c>
      <c r="J3" s="145">
        <f>'TOTAL CONTRATOS'!F33</f>
        <v>44589</v>
      </c>
      <c r="K3" s="146">
        <f>'TOTAL CONTRATOS'!G33</f>
        <v>44922</v>
      </c>
      <c r="L3" s="137" t="s">
        <v>128</v>
      </c>
      <c r="M3" s="136">
        <v>44575</v>
      </c>
      <c r="N3" s="106" t="s">
        <v>160</v>
      </c>
      <c r="O3" s="137" t="s">
        <v>740</v>
      </c>
      <c r="P3" s="145">
        <v>44587</v>
      </c>
      <c r="Q3" s="140">
        <v>50000000</v>
      </c>
      <c r="R3" s="138" t="s">
        <v>87</v>
      </c>
      <c r="S3" s="138"/>
      <c r="T3" s="138"/>
      <c r="U3" s="138"/>
      <c r="V3" s="65">
        <v>0.2</v>
      </c>
      <c r="W3" s="65" t="s">
        <v>64</v>
      </c>
      <c r="X3" s="65" t="s">
        <v>64</v>
      </c>
      <c r="Y3" s="65" t="s">
        <v>64</v>
      </c>
      <c r="Z3" s="65" t="s">
        <v>64</v>
      </c>
      <c r="AA3" s="145">
        <v>44941</v>
      </c>
      <c r="AB3" s="140">
        <f>SUM(Q3)</f>
        <v>50000000</v>
      </c>
      <c r="AC3" s="123" t="e">
        <f>+'TOTAL CONTRATOS'!#REF!</f>
        <v>#REF!</v>
      </c>
      <c r="AD3" s="142" t="e">
        <f>SUM(AB3-AC3)</f>
        <v>#REF!</v>
      </c>
      <c r="AE3" s="156" t="e">
        <f>+AC3*100/AB3</f>
        <v>#REF!</v>
      </c>
      <c r="AF3" s="126" t="e">
        <f>+'TOTAL CONTRATOS'!#REF!</f>
        <v>#REF!</v>
      </c>
      <c r="AG3" s="4" t="s">
        <v>298</v>
      </c>
      <c r="AH3" s="3" t="s">
        <v>364</v>
      </c>
      <c r="AI3" s="7" t="s">
        <v>363</v>
      </c>
      <c r="AJ3" s="69" t="s">
        <v>365</v>
      </c>
      <c r="AK3" s="143" t="s">
        <v>65</v>
      </c>
      <c r="AL3" s="144"/>
      <c r="AM3" s="135" t="s">
        <v>139</v>
      </c>
      <c r="AN3" s="3" t="s">
        <v>66</v>
      </c>
      <c r="AO3" s="91">
        <v>33031</v>
      </c>
      <c r="AP3" s="91" t="s">
        <v>111</v>
      </c>
      <c r="AQ3" s="91" t="s">
        <v>88</v>
      </c>
      <c r="AR3" s="91">
        <v>44588</v>
      </c>
      <c r="AS3" s="3" t="s">
        <v>77</v>
      </c>
      <c r="AT3" s="147">
        <v>80</v>
      </c>
      <c r="AU3" s="99">
        <v>44582</v>
      </c>
      <c r="AV3" s="99">
        <v>44586</v>
      </c>
      <c r="AW3" s="24">
        <f>IF(AV3="ANULADO","ANULADO",NETWORKDAYS.INTL(AU3,AV3))</f>
        <v>3</v>
      </c>
      <c r="AX3" s="148" t="s">
        <v>69</v>
      </c>
      <c r="AY3" s="24" t="s">
        <v>70</v>
      </c>
      <c r="AZ3" s="86">
        <v>80</v>
      </c>
      <c r="BA3" s="149" t="e">
        <f>'TOTAL CONTRATOS'!#REF!</f>
        <v>#REF!</v>
      </c>
      <c r="BB3" s="151">
        <v>43841</v>
      </c>
      <c r="BC3" s="61" t="e">
        <f>'TOTAL CONTRATOS'!#REF!</f>
        <v>#REF!</v>
      </c>
      <c r="BD3" s="61" t="e">
        <f>'TOTAL CONTRATOS'!#REF!</f>
        <v>#REF!</v>
      </c>
      <c r="BE3" s="150" t="s">
        <v>71</v>
      </c>
      <c r="BF3" s="1"/>
    </row>
    <row r="4" spans="1:58" ht="92.25" customHeight="1" x14ac:dyDescent="0.25">
      <c r="A4" s="112" t="s">
        <v>608</v>
      </c>
      <c r="B4" s="95" t="s">
        <v>112</v>
      </c>
      <c r="C4" s="4" t="s">
        <v>57</v>
      </c>
      <c r="D4" s="4" t="s">
        <v>633</v>
      </c>
      <c r="E4" s="5">
        <v>52703106</v>
      </c>
      <c r="F4" s="171">
        <v>9</v>
      </c>
      <c r="G4" s="135" t="s">
        <v>634</v>
      </c>
      <c r="H4" s="3" t="s">
        <v>89</v>
      </c>
      <c r="I4" s="145">
        <v>44622</v>
      </c>
      <c r="J4" s="145">
        <f>'TOTAL CONTRATOS'!F92</f>
        <v>44624</v>
      </c>
      <c r="K4" s="146">
        <f>'TOTAL CONTRATOS'!G92</f>
        <v>44868</v>
      </c>
      <c r="L4" s="137" t="s">
        <v>635</v>
      </c>
      <c r="M4" s="136">
        <v>44620</v>
      </c>
      <c r="N4" s="106" t="s">
        <v>160</v>
      </c>
      <c r="O4" s="137" t="s">
        <v>668</v>
      </c>
      <c r="P4" s="146">
        <v>44623</v>
      </c>
      <c r="Q4" s="63">
        <v>80000000</v>
      </c>
      <c r="R4" s="138" t="s">
        <v>514</v>
      </c>
      <c r="S4" s="138"/>
      <c r="T4" s="138"/>
      <c r="U4" s="138"/>
      <c r="V4" s="139">
        <v>0.2</v>
      </c>
      <c r="W4" s="139">
        <v>0.1</v>
      </c>
      <c r="X4" s="139" t="s">
        <v>64</v>
      </c>
      <c r="Y4" s="139" t="s">
        <v>64</v>
      </c>
      <c r="Z4" s="139" t="s">
        <v>64</v>
      </c>
      <c r="AA4" s="145">
        <v>44747</v>
      </c>
      <c r="AB4" s="141">
        <f>+Q4</f>
        <v>80000000</v>
      </c>
      <c r="AC4" s="123" t="e">
        <f>+'TOTAL CONTRATOS'!#REF!</f>
        <v>#REF!</v>
      </c>
      <c r="AD4" s="124" t="e">
        <f>SUM(AB4-AC4)</f>
        <v>#REF!</v>
      </c>
      <c r="AE4" s="126" t="e">
        <f>SUM(AC4*100/AB4)</f>
        <v>#REF!</v>
      </c>
      <c r="AF4" s="126" t="e">
        <f>+'TOTAL CONTRATOS'!#REF!</f>
        <v>#REF!</v>
      </c>
      <c r="AG4" s="4" t="s">
        <v>576</v>
      </c>
      <c r="AH4" s="3" t="s">
        <v>628</v>
      </c>
      <c r="AI4" s="7" t="s">
        <v>724</v>
      </c>
      <c r="AJ4" s="69" t="s">
        <v>630</v>
      </c>
      <c r="AK4" s="143" t="s">
        <v>65</v>
      </c>
      <c r="AL4" s="62"/>
      <c r="AM4" s="138" t="s">
        <v>725</v>
      </c>
      <c r="AN4" s="3" t="s">
        <v>66</v>
      </c>
      <c r="AO4" s="73">
        <v>29026</v>
      </c>
      <c r="AP4" s="117" t="s">
        <v>97</v>
      </c>
      <c r="AQ4" s="54" t="s">
        <v>114</v>
      </c>
      <c r="AR4" s="91">
        <v>44259</v>
      </c>
      <c r="AS4" s="3" t="s">
        <v>77</v>
      </c>
      <c r="AT4" s="147">
        <f>+K4-J4</f>
        <v>244</v>
      </c>
      <c r="AU4" s="99">
        <v>44622</v>
      </c>
      <c r="AV4" s="99">
        <v>44622</v>
      </c>
      <c r="AW4" s="24">
        <f>IF(AV4="ANULADO","ANULADO",NETWORKDAYS.INTL(AU4,AV4))</f>
        <v>1</v>
      </c>
      <c r="AX4" s="149" t="s">
        <v>69</v>
      </c>
      <c r="AY4" s="24" t="s">
        <v>70</v>
      </c>
      <c r="AZ4" s="24" t="s">
        <v>91</v>
      </c>
      <c r="BA4" s="149" t="e">
        <f>'TOTAL CONTRATOS'!#REF!</f>
        <v>#REF!</v>
      </c>
      <c r="BB4" s="76">
        <v>44563</v>
      </c>
      <c r="BC4" s="61" t="e">
        <f>'TOTAL CONTRATOS'!#REF!</f>
        <v>#REF!</v>
      </c>
      <c r="BD4" s="61" t="e">
        <f>'TOTAL CONTRATOS'!#REF!</f>
        <v>#REF!</v>
      </c>
      <c r="BE4" s="150" t="s">
        <v>71</v>
      </c>
      <c r="BF4" s="6"/>
    </row>
    <row r="5" spans="1:58" ht="92.25" customHeight="1" x14ac:dyDescent="0.25">
      <c r="A5" s="112" t="s">
        <v>616</v>
      </c>
      <c r="B5" s="95" t="s">
        <v>457</v>
      </c>
      <c r="C5" s="3" t="s">
        <v>692</v>
      </c>
      <c r="D5" s="4" t="s">
        <v>158</v>
      </c>
      <c r="E5" s="8">
        <v>800105706</v>
      </c>
      <c r="F5" s="171">
        <v>5</v>
      </c>
      <c r="G5" s="135" t="s">
        <v>693</v>
      </c>
      <c r="H5" s="62" t="s">
        <v>188</v>
      </c>
      <c r="I5" s="145">
        <v>44623</v>
      </c>
      <c r="J5" s="145">
        <f>'TOTAL CONTRATOS'!F99</f>
        <v>44634</v>
      </c>
      <c r="K5" s="146">
        <f>'TOTAL CONTRATOS'!G99</f>
        <v>44908</v>
      </c>
      <c r="L5" s="137" t="s">
        <v>694</v>
      </c>
      <c r="M5" s="136">
        <v>44601</v>
      </c>
      <c r="N5" s="136" t="s">
        <v>873</v>
      </c>
      <c r="O5" s="137" t="s">
        <v>899</v>
      </c>
      <c r="P5" s="145">
        <v>44634</v>
      </c>
      <c r="Q5" s="63">
        <v>18165945</v>
      </c>
      <c r="R5" s="138" t="s">
        <v>695</v>
      </c>
      <c r="S5" s="138"/>
      <c r="T5" s="138"/>
      <c r="U5" s="138"/>
      <c r="V5" s="65">
        <v>0.2</v>
      </c>
      <c r="W5" s="65">
        <v>0.1</v>
      </c>
      <c r="X5" s="65" t="s">
        <v>64</v>
      </c>
      <c r="Y5" s="65" t="s">
        <v>64</v>
      </c>
      <c r="Z5" s="65" t="s">
        <v>64</v>
      </c>
      <c r="AA5" s="145" t="s">
        <v>64</v>
      </c>
      <c r="AB5" s="141">
        <f>+Q5</f>
        <v>18165945</v>
      </c>
      <c r="AC5" s="123" t="e">
        <f>+'TOTAL CONTRATOS'!#REF!</f>
        <v>#REF!</v>
      </c>
      <c r="AD5" s="127">
        <v>0</v>
      </c>
      <c r="AE5" s="129" t="e">
        <f>SUM(AC5*100/AB5)</f>
        <v>#REF!</v>
      </c>
      <c r="AF5" s="126" t="e">
        <f>+'TOTAL CONTRATOS'!#REF!</f>
        <v>#REF!</v>
      </c>
      <c r="AG5" s="3" t="s">
        <v>85</v>
      </c>
      <c r="AH5" s="3" t="s">
        <v>340</v>
      </c>
      <c r="AI5" s="8">
        <v>51736889</v>
      </c>
      <c r="AJ5" s="7">
        <v>5</v>
      </c>
      <c r="AK5" s="143" t="s">
        <v>697</v>
      </c>
      <c r="AL5" s="144"/>
      <c r="AM5" s="138" t="s">
        <v>901</v>
      </c>
      <c r="AN5" s="3" t="s">
        <v>900</v>
      </c>
      <c r="AO5" s="73" t="s">
        <v>66</v>
      </c>
      <c r="AP5" s="184" t="s">
        <v>66</v>
      </c>
      <c r="AQ5" s="184" t="s">
        <v>66</v>
      </c>
      <c r="AR5" s="102" t="s">
        <v>66</v>
      </c>
      <c r="AS5" s="3" t="s">
        <v>77</v>
      </c>
      <c r="AT5" s="147">
        <f>+K5-J5</f>
        <v>274</v>
      </c>
      <c r="AU5" s="99">
        <v>44617</v>
      </c>
      <c r="AV5" s="99">
        <v>44622</v>
      </c>
      <c r="AW5" s="24">
        <f>IF(AV5="ANULADO","ANULADO",NETWORKDAYS.INTL(AU5,AV5))</f>
        <v>4</v>
      </c>
      <c r="AX5" s="148" t="s">
        <v>78</v>
      </c>
      <c r="AY5" s="24" t="s">
        <v>79</v>
      </c>
      <c r="AZ5" s="86" t="s">
        <v>66</v>
      </c>
      <c r="BA5" s="149" t="e">
        <f>'TOTAL CONTRATOS'!#REF!</f>
        <v>#REF!</v>
      </c>
      <c r="BB5" s="151" t="s">
        <v>66</v>
      </c>
      <c r="BC5" s="61" t="e">
        <f>'TOTAL CONTRATOS'!#REF!</f>
        <v>#REF!</v>
      </c>
      <c r="BD5" s="61" t="e">
        <f>'TOTAL CONTRATOS'!#REF!</f>
        <v>#REF!</v>
      </c>
      <c r="BE5" s="150" t="s">
        <v>71</v>
      </c>
      <c r="BF5" s="6"/>
    </row>
    <row r="6" spans="1:58" ht="90" x14ac:dyDescent="0.25">
      <c r="A6" s="112" t="s">
        <v>346</v>
      </c>
      <c r="B6" s="95" t="s">
        <v>102</v>
      </c>
      <c r="C6" s="3" t="s">
        <v>246</v>
      </c>
      <c r="D6" s="4" t="s">
        <v>158</v>
      </c>
      <c r="E6" s="8">
        <v>830021171</v>
      </c>
      <c r="F6" s="134">
        <v>2</v>
      </c>
      <c r="G6" s="135" t="s">
        <v>247</v>
      </c>
      <c r="H6" s="3" t="s">
        <v>107</v>
      </c>
      <c r="I6" s="145">
        <v>44586</v>
      </c>
      <c r="J6" s="145">
        <f>'TOTAL CONTRATOS'!F30</f>
        <v>44587</v>
      </c>
      <c r="K6" s="146">
        <f>'TOTAL CONTRATOS'!G30</f>
        <v>44767</v>
      </c>
      <c r="L6" s="137" t="s">
        <v>94</v>
      </c>
      <c r="M6" s="146">
        <v>44568</v>
      </c>
      <c r="N6" s="106" t="s">
        <v>373</v>
      </c>
      <c r="O6" s="137" t="s">
        <v>72</v>
      </c>
      <c r="P6" s="114">
        <v>44587</v>
      </c>
      <c r="Q6" s="63">
        <v>38886000</v>
      </c>
      <c r="R6" s="138" t="s">
        <v>95</v>
      </c>
      <c r="S6" s="138"/>
      <c r="T6" s="138"/>
      <c r="U6" s="138"/>
      <c r="V6" s="139">
        <v>0.2</v>
      </c>
      <c r="W6" s="139">
        <v>0.2</v>
      </c>
      <c r="X6" s="139" t="s">
        <v>64</v>
      </c>
      <c r="Y6" s="139">
        <v>0.05</v>
      </c>
      <c r="Z6" s="139">
        <v>0.1</v>
      </c>
      <c r="AA6" s="93" t="s">
        <v>64</v>
      </c>
      <c r="AB6" s="140">
        <f>SUM(Q6)</f>
        <v>38886000</v>
      </c>
      <c r="AC6" s="123" t="e">
        <f>+'TOTAL CONTRATOS'!#REF!</f>
        <v>#REF!</v>
      </c>
      <c r="AD6" s="142" t="e">
        <f t="shared" ref="AD6:AD25" si="0">SUM(AB6-AC6)</f>
        <v>#REF!</v>
      </c>
      <c r="AE6" s="113" t="e">
        <f>+AC6*100/AB6</f>
        <v>#REF!</v>
      </c>
      <c r="AF6" s="126" t="e">
        <f>+'TOTAL CONTRATOS'!#REF!</f>
        <v>#REF!</v>
      </c>
      <c r="AG6" s="3" t="s">
        <v>85</v>
      </c>
      <c r="AH6" s="3" t="s">
        <v>340</v>
      </c>
      <c r="AI6" s="8">
        <v>51736889</v>
      </c>
      <c r="AJ6" s="7">
        <v>5</v>
      </c>
      <c r="AK6" s="143" t="s">
        <v>72</v>
      </c>
      <c r="AL6" s="71"/>
      <c r="AM6" s="138" t="s">
        <v>273</v>
      </c>
      <c r="AN6" s="3" t="s">
        <v>194</v>
      </c>
      <c r="AO6" s="103" t="s">
        <v>66</v>
      </c>
      <c r="AP6" s="144" t="s">
        <v>66</v>
      </c>
      <c r="AQ6" s="144" t="s">
        <v>66</v>
      </c>
      <c r="AR6" s="91" t="s">
        <v>66</v>
      </c>
      <c r="AS6" s="102" t="s">
        <v>77</v>
      </c>
      <c r="AT6" s="147">
        <v>141</v>
      </c>
      <c r="AU6" s="76">
        <v>44575</v>
      </c>
      <c r="AV6" s="76">
        <v>44586</v>
      </c>
      <c r="AW6" s="24">
        <v>5</v>
      </c>
      <c r="AX6" s="149" t="s">
        <v>78</v>
      </c>
      <c r="AY6" s="24" t="s">
        <v>79</v>
      </c>
      <c r="AZ6" s="24" t="s">
        <v>66</v>
      </c>
      <c r="BA6" s="149" t="e">
        <f>'TOTAL CONTRATOS'!#REF!</f>
        <v>#REF!</v>
      </c>
      <c r="BB6" s="76" t="s">
        <v>66</v>
      </c>
      <c r="BC6" s="155" t="e">
        <f>'TOTAL CONTRATOS'!#REF!</f>
        <v>#REF!</v>
      </c>
      <c r="BD6" s="155" t="e">
        <f>'TOTAL CONTRATOS'!#REF!</f>
        <v>#REF!</v>
      </c>
      <c r="BE6" s="82" t="s">
        <v>374</v>
      </c>
      <c r="BF6" s="6"/>
    </row>
    <row r="7" spans="1:58" ht="270" x14ac:dyDescent="0.25">
      <c r="A7" s="112" t="s">
        <v>847</v>
      </c>
      <c r="B7" s="95" t="s">
        <v>801</v>
      </c>
      <c r="C7" s="4" t="s">
        <v>851</v>
      </c>
      <c r="D7" s="83" t="s">
        <v>113</v>
      </c>
      <c r="E7" s="5">
        <v>830054613</v>
      </c>
      <c r="F7" s="134">
        <v>8</v>
      </c>
      <c r="G7" s="135" t="s">
        <v>848</v>
      </c>
      <c r="H7" s="62" t="s">
        <v>107</v>
      </c>
      <c r="I7" s="145">
        <v>44644</v>
      </c>
      <c r="J7" s="145">
        <f>'TOTAL CONTRATOS'!F117</f>
        <v>44644</v>
      </c>
      <c r="K7" s="146">
        <f>'TOTAL CONTRATOS'!G117</f>
        <v>44918</v>
      </c>
      <c r="L7" s="67" t="s">
        <v>849</v>
      </c>
      <c r="M7" s="136">
        <v>44568</v>
      </c>
      <c r="N7" s="106" t="s">
        <v>571</v>
      </c>
      <c r="O7" s="67" t="s">
        <v>866</v>
      </c>
      <c r="P7" s="146">
        <v>44644</v>
      </c>
      <c r="Q7" s="140">
        <v>39681549</v>
      </c>
      <c r="R7" s="138" t="s">
        <v>850</v>
      </c>
      <c r="S7" s="138"/>
      <c r="T7" s="135"/>
      <c r="U7" s="138"/>
      <c r="V7" s="139">
        <v>0.2</v>
      </c>
      <c r="W7" s="139">
        <v>0.2</v>
      </c>
      <c r="X7" s="139">
        <v>0.1</v>
      </c>
      <c r="Y7" s="139" t="s">
        <v>64</v>
      </c>
      <c r="Z7" s="139">
        <v>0.1</v>
      </c>
      <c r="AA7" s="145" t="s">
        <v>64</v>
      </c>
      <c r="AB7" s="141">
        <f>SUM(Q7)</f>
        <v>39681549</v>
      </c>
      <c r="AC7" s="123" t="e">
        <f>+'TOTAL CONTRATOS'!#REF!</f>
        <v>#REF!</v>
      </c>
      <c r="AD7" s="127" t="e">
        <f t="shared" si="0"/>
        <v>#REF!</v>
      </c>
      <c r="AE7" s="128" t="e">
        <f t="shared" ref="AE7:AE14" si="1">SUM(AC7*100/AB7)</f>
        <v>#REF!</v>
      </c>
      <c r="AF7" s="126" t="e">
        <f>+'TOTAL CONTRATOS'!#REF!</f>
        <v>#REF!</v>
      </c>
      <c r="AG7" s="3" t="s">
        <v>85</v>
      </c>
      <c r="AH7" s="3" t="s">
        <v>340</v>
      </c>
      <c r="AI7" s="8">
        <v>51736889</v>
      </c>
      <c r="AJ7" s="7">
        <v>5</v>
      </c>
      <c r="AK7" s="143" t="s">
        <v>852</v>
      </c>
      <c r="AL7" s="138"/>
      <c r="AM7" s="135" t="s">
        <v>853</v>
      </c>
      <c r="AN7" s="3" t="s">
        <v>66</v>
      </c>
      <c r="AO7" s="3" t="s">
        <v>66</v>
      </c>
      <c r="AP7" s="3" t="s">
        <v>66</v>
      </c>
      <c r="AQ7" s="3" t="s">
        <v>66</v>
      </c>
      <c r="AR7" s="3" t="s">
        <v>66</v>
      </c>
      <c r="AS7" s="3" t="s">
        <v>77</v>
      </c>
      <c r="AT7" s="147">
        <f t="shared" ref="AT7:AT45" si="2">+K7-J7</f>
        <v>274</v>
      </c>
      <c r="AU7" s="76">
        <v>44637</v>
      </c>
      <c r="AV7" s="76">
        <v>44643</v>
      </c>
      <c r="AW7" s="24">
        <f t="shared" ref="AW7:AW13" si="3">IF(AV7="ANULADO","ANULADO",NETWORKDAYS.INTL(AU7,AV7))</f>
        <v>5</v>
      </c>
      <c r="AX7" s="148" t="s">
        <v>78</v>
      </c>
      <c r="AY7" s="24" t="s">
        <v>79</v>
      </c>
      <c r="AZ7" s="86" t="s">
        <v>66</v>
      </c>
      <c r="BA7" s="86" t="e">
        <f>'TOTAL CONTRATOS'!#REF!</f>
        <v>#REF!</v>
      </c>
      <c r="BB7" s="86" t="s">
        <v>66</v>
      </c>
      <c r="BC7" s="61" t="e">
        <f>'TOTAL CONTRATOS'!#REF!</f>
        <v>#REF!</v>
      </c>
      <c r="BD7" s="61" t="e">
        <f>'TOTAL CONTRATOS'!#REF!</f>
        <v>#REF!</v>
      </c>
      <c r="BE7" s="150" t="s">
        <v>857</v>
      </c>
    </row>
    <row r="8" spans="1:58" ht="303.75" x14ac:dyDescent="0.25">
      <c r="A8" s="112" t="s">
        <v>609</v>
      </c>
      <c r="B8" s="95" t="s">
        <v>102</v>
      </c>
      <c r="C8" s="3" t="s">
        <v>636</v>
      </c>
      <c r="D8" s="4" t="s">
        <v>113</v>
      </c>
      <c r="E8" s="8">
        <v>800149562</v>
      </c>
      <c r="F8" s="134">
        <v>0</v>
      </c>
      <c r="G8" s="135" t="s">
        <v>639</v>
      </c>
      <c r="H8" s="144" t="s">
        <v>585</v>
      </c>
      <c r="I8" s="145">
        <v>44622</v>
      </c>
      <c r="J8" s="145">
        <f>'TOTAL CONTRATOS'!F93</f>
        <v>44644</v>
      </c>
      <c r="K8" s="146">
        <f>'TOTAL CONTRATOS'!G93</f>
        <v>45008</v>
      </c>
      <c r="L8" s="137" t="s">
        <v>641</v>
      </c>
      <c r="M8" s="146">
        <v>44615</v>
      </c>
      <c r="N8" s="106" t="s">
        <v>493</v>
      </c>
      <c r="O8" s="137" t="s">
        <v>863</v>
      </c>
      <c r="P8" s="146">
        <v>44644</v>
      </c>
      <c r="Q8" s="140">
        <v>132625280</v>
      </c>
      <c r="R8" s="138" t="s">
        <v>640</v>
      </c>
      <c r="S8" s="138"/>
      <c r="T8" s="135"/>
      <c r="U8" s="138"/>
      <c r="V8" s="139">
        <v>0.2</v>
      </c>
      <c r="W8" s="139">
        <v>0.2</v>
      </c>
      <c r="X8" s="65" t="s">
        <v>64</v>
      </c>
      <c r="Y8" s="65">
        <v>0.05</v>
      </c>
      <c r="Z8" s="65" t="s">
        <v>64</v>
      </c>
      <c r="AA8" s="145" t="s">
        <v>64</v>
      </c>
      <c r="AB8" s="141">
        <f>+Q8</f>
        <v>132625280</v>
      </c>
      <c r="AC8" s="123" t="e">
        <f>+'TOTAL CONTRATOS'!#REF!</f>
        <v>#REF!</v>
      </c>
      <c r="AD8" s="124" t="e">
        <f t="shared" si="0"/>
        <v>#REF!</v>
      </c>
      <c r="AE8" s="126" t="e">
        <f t="shared" si="1"/>
        <v>#REF!</v>
      </c>
      <c r="AF8" s="126" t="e">
        <f>+'TOTAL CONTRATOS'!#REF!</f>
        <v>#REF!</v>
      </c>
      <c r="AG8" s="4" t="s">
        <v>527</v>
      </c>
      <c r="AH8" s="3" t="s">
        <v>528</v>
      </c>
      <c r="AI8" s="5">
        <v>80149659</v>
      </c>
      <c r="AJ8" s="5">
        <v>5</v>
      </c>
      <c r="AK8" s="143" t="s">
        <v>697</v>
      </c>
      <c r="AL8" s="3"/>
      <c r="AM8" s="138" t="s">
        <v>637</v>
      </c>
      <c r="AN8" s="3" t="s">
        <v>638</v>
      </c>
      <c r="AO8" s="91" t="s">
        <v>66</v>
      </c>
      <c r="AP8" s="62" t="s">
        <v>66</v>
      </c>
      <c r="AQ8" s="62" t="s">
        <v>66</v>
      </c>
      <c r="AR8" s="91" t="s">
        <v>66</v>
      </c>
      <c r="AS8" s="3" t="s">
        <v>77</v>
      </c>
      <c r="AT8" s="147">
        <f t="shared" si="2"/>
        <v>364</v>
      </c>
      <c r="AU8" s="151">
        <v>44617</v>
      </c>
      <c r="AV8" s="151">
        <v>44622</v>
      </c>
      <c r="AW8" s="24">
        <f t="shared" si="3"/>
        <v>4</v>
      </c>
      <c r="AX8" s="148" t="s">
        <v>78</v>
      </c>
      <c r="AY8" s="24" t="s">
        <v>79</v>
      </c>
      <c r="AZ8" s="24" t="s">
        <v>66</v>
      </c>
      <c r="BA8" s="149" t="e">
        <f>'TOTAL CONTRATOS'!#REF!</f>
        <v>#REF!</v>
      </c>
      <c r="BB8" s="151" t="s">
        <v>66</v>
      </c>
      <c r="BC8" s="61" t="e">
        <f>'TOTAL CONTRATOS'!#REF!</f>
        <v>#REF!</v>
      </c>
      <c r="BD8" s="61" t="e">
        <f>'TOTAL CONTRATOS'!#REF!</f>
        <v>#REF!</v>
      </c>
      <c r="BE8" s="150" t="s">
        <v>71</v>
      </c>
    </row>
    <row r="9" spans="1:58" ht="97.5" customHeight="1" x14ac:dyDescent="0.25">
      <c r="A9" s="112" t="s">
        <v>343</v>
      </c>
      <c r="B9" s="95" t="s">
        <v>102</v>
      </c>
      <c r="C9" s="3" t="s">
        <v>222</v>
      </c>
      <c r="D9" s="4" t="s">
        <v>113</v>
      </c>
      <c r="E9" s="8">
        <v>890331277</v>
      </c>
      <c r="F9" s="134">
        <v>2</v>
      </c>
      <c r="G9" s="135" t="s">
        <v>223</v>
      </c>
      <c r="H9" s="3" t="s">
        <v>184</v>
      </c>
      <c r="I9" s="145">
        <v>44586</v>
      </c>
      <c r="J9" s="145">
        <f>'TOTAL CONTRATOS'!F27</f>
        <v>44587</v>
      </c>
      <c r="K9" s="146">
        <f>'TOTAL CONTRATOS'!G27</f>
        <v>44737</v>
      </c>
      <c r="L9" s="137" t="s">
        <v>370</v>
      </c>
      <c r="M9" s="136">
        <v>44568</v>
      </c>
      <c r="N9" s="106" t="s">
        <v>294</v>
      </c>
      <c r="O9" s="137" t="s">
        <v>72</v>
      </c>
      <c r="P9" s="114">
        <v>44587</v>
      </c>
      <c r="Q9" s="63">
        <v>277283000</v>
      </c>
      <c r="R9" s="138" t="s">
        <v>234</v>
      </c>
      <c r="S9" s="169">
        <v>55456600</v>
      </c>
      <c r="T9" s="138"/>
      <c r="U9" s="138"/>
      <c r="V9" s="65">
        <v>0.2</v>
      </c>
      <c r="W9" s="65">
        <v>0.2</v>
      </c>
      <c r="X9" s="65" t="s">
        <v>64</v>
      </c>
      <c r="Y9" s="65">
        <v>0.05</v>
      </c>
      <c r="Z9" s="65" t="s">
        <v>64</v>
      </c>
      <c r="AA9" s="145" t="s">
        <v>64</v>
      </c>
      <c r="AB9" s="140">
        <f>SUM(Q9+S9)</f>
        <v>332739600</v>
      </c>
      <c r="AC9" s="123" t="e">
        <f>+'TOTAL CONTRATOS'!#REF!</f>
        <v>#REF!</v>
      </c>
      <c r="AD9" s="130" t="e">
        <f t="shared" si="0"/>
        <v>#REF!</v>
      </c>
      <c r="AE9" s="64" t="e">
        <f t="shared" si="1"/>
        <v>#REF!</v>
      </c>
      <c r="AF9" s="126" t="e">
        <f>+'TOTAL CONTRATOS'!#REF!</f>
        <v>#REF!</v>
      </c>
      <c r="AG9" s="3" t="s">
        <v>85</v>
      </c>
      <c r="AH9" s="3" t="s">
        <v>340</v>
      </c>
      <c r="AI9" s="8">
        <v>51736889</v>
      </c>
      <c r="AJ9" s="7">
        <v>5</v>
      </c>
      <c r="AK9" s="143" t="s">
        <v>72</v>
      </c>
      <c r="AL9" s="144"/>
      <c r="AM9" s="135" t="s">
        <v>231</v>
      </c>
      <c r="AN9" s="3" t="s">
        <v>193</v>
      </c>
      <c r="AO9" s="91">
        <v>22777</v>
      </c>
      <c r="AP9" s="89" t="s">
        <v>224</v>
      </c>
      <c r="AQ9" s="89" t="s">
        <v>224</v>
      </c>
      <c r="AR9" s="91" t="s">
        <v>224</v>
      </c>
      <c r="AS9" s="3" t="s">
        <v>77</v>
      </c>
      <c r="AT9" s="147">
        <f t="shared" si="2"/>
        <v>150</v>
      </c>
      <c r="AU9" s="99">
        <v>44376</v>
      </c>
      <c r="AV9" s="99">
        <v>44378</v>
      </c>
      <c r="AW9" s="24">
        <f t="shared" si="3"/>
        <v>3</v>
      </c>
      <c r="AX9" s="148" t="s">
        <v>83</v>
      </c>
      <c r="AY9" s="24" t="s">
        <v>235</v>
      </c>
      <c r="AZ9" s="86" t="s">
        <v>236</v>
      </c>
      <c r="BA9" s="149" t="e">
        <f>'TOTAL CONTRATOS'!#REF!</f>
        <v>#REF!</v>
      </c>
      <c r="BB9" s="151" t="s">
        <v>66</v>
      </c>
      <c r="BC9" s="155" t="e">
        <f>'TOTAL CONTRATOS'!#REF!</f>
        <v>#REF!</v>
      </c>
      <c r="BD9" s="155" t="e">
        <f>'TOTAL CONTRATOS'!#REF!</f>
        <v>#REF!</v>
      </c>
      <c r="BE9" s="150" t="s">
        <v>371</v>
      </c>
    </row>
    <row r="10" spans="1:58" ht="247.5" x14ac:dyDescent="0.25">
      <c r="A10" s="112" t="s">
        <v>485</v>
      </c>
      <c r="B10" s="95" t="s">
        <v>112</v>
      </c>
      <c r="C10" s="3" t="s">
        <v>182</v>
      </c>
      <c r="D10" s="4" t="s">
        <v>55</v>
      </c>
      <c r="E10" s="5">
        <v>1049606765</v>
      </c>
      <c r="F10" s="134">
        <v>7</v>
      </c>
      <c r="G10" s="135" t="s">
        <v>488</v>
      </c>
      <c r="H10" s="89" t="s">
        <v>478</v>
      </c>
      <c r="I10" s="145">
        <v>44603</v>
      </c>
      <c r="J10" s="145">
        <f>'TOTAL CONTRATOS'!F67</f>
        <v>44609</v>
      </c>
      <c r="K10" s="146">
        <f>'TOTAL CONTRATOS'!G67</f>
        <v>44850</v>
      </c>
      <c r="L10" s="84" t="s">
        <v>487</v>
      </c>
      <c r="M10" s="146">
        <v>44580</v>
      </c>
      <c r="N10" s="106" t="s">
        <v>160</v>
      </c>
      <c r="O10" s="137" t="s">
        <v>972</v>
      </c>
      <c r="P10" s="136">
        <v>44608</v>
      </c>
      <c r="Q10" s="63">
        <v>21424000</v>
      </c>
      <c r="R10" s="138" t="s">
        <v>414</v>
      </c>
      <c r="S10" s="138"/>
      <c r="T10" s="138"/>
      <c r="U10" s="138"/>
      <c r="V10" s="65">
        <v>0.2</v>
      </c>
      <c r="W10" s="65">
        <v>0.1</v>
      </c>
      <c r="X10" s="65" t="s">
        <v>64</v>
      </c>
      <c r="Y10" s="65" t="s">
        <v>64</v>
      </c>
      <c r="Z10" s="65" t="s">
        <v>64</v>
      </c>
      <c r="AA10" s="146">
        <v>44938</v>
      </c>
      <c r="AB10" s="140">
        <f>+Q10</f>
        <v>21424000</v>
      </c>
      <c r="AC10" s="123" t="e">
        <f>+'TOTAL CONTRATOS'!#REF!</f>
        <v>#REF!</v>
      </c>
      <c r="AD10" s="119" t="e">
        <f t="shared" si="0"/>
        <v>#REF!</v>
      </c>
      <c r="AE10" s="120" t="e">
        <f t="shared" si="1"/>
        <v>#REF!</v>
      </c>
      <c r="AF10" s="126" t="e">
        <f>+'TOTAL CONTRATOS'!#REF!</f>
        <v>#REF!</v>
      </c>
      <c r="AG10" s="4" t="s">
        <v>298</v>
      </c>
      <c r="AH10" s="3" t="s">
        <v>364</v>
      </c>
      <c r="AI10" s="7" t="s">
        <v>363</v>
      </c>
      <c r="AJ10" s="69" t="s">
        <v>365</v>
      </c>
      <c r="AK10" s="143" t="s">
        <v>65</v>
      </c>
      <c r="AL10" s="3"/>
      <c r="AM10" s="135" t="s">
        <v>973</v>
      </c>
      <c r="AN10" s="3" t="s">
        <v>66</v>
      </c>
      <c r="AO10" s="73">
        <v>31841</v>
      </c>
      <c r="AP10" s="89" t="s">
        <v>111</v>
      </c>
      <c r="AQ10" s="89" t="s">
        <v>114</v>
      </c>
      <c r="AR10" s="102">
        <v>44609</v>
      </c>
      <c r="AS10" s="3" t="s">
        <v>77</v>
      </c>
      <c r="AT10" s="147">
        <f t="shared" si="2"/>
        <v>241</v>
      </c>
      <c r="AU10" s="77">
        <v>44579</v>
      </c>
      <c r="AV10" s="77">
        <v>44587</v>
      </c>
      <c r="AW10" s="24">
        <f t="shared" si="3"/>
        <v>7</v>
      </c>
      <c r="AX10" s="149" t="s">
        <v>104</v>
      </c>
      <c r="AY10" s="24" t="s">
        <v>70</v>
      </c>
      <c r="AZ10" s="86" t="s">
        <v>486</v>
      </c>
      <c r="BA10" s="157" t="e">
        <f>'TOTAL CONTRATOS'!#REF!</f>
        <v>#REF!</v>
      </c>
      <c r="BB10" s="76">
        <v>44162</v>
      </c>
      <c r="BC10" s="61" t="e">
        <f>'TOTAL CONTRATOS'!#REF!</f>
        <v>#REF!</v>
      </c>
      <c r="BD10" s="61" t="e">
        <f>'TOTAL CONTRATOS'!#REF!</f>
        <v>#REF!</v>
      </c>
      <c r="BE10" s="150" t="s">
        <v>71</v>
      </c>
    </row>
    <row r="11" spans="1:58" ht="108" customHeight="1" x14ac:dyDescent="0.25">
      <c r="A11" s="112" t="s">
        <v>352</v>
      </c>
      <c r="B11" s="95" t="s">
        <v>112</v>
      </c>
      <c r="C11" s="4" t="s">
        <v>258</v>
      </c>
      <c r="D11" s="4" t="s">
        <v>55</v>
      </c>
      <c r="E11" s="8">
        <v>79627258</v>
      </c>
      <c r="F11" s="134">
        <v>2</v>
      </c>
      <c r="G11" s="138" t="s">
        <v>308</v>
      </c>
      <c r="H11" s="3" t="s">
        <v>89</v>
      </c>
      <c r="I11" s="145">
        <v>44587</v>
      </c>
      <c r="J11" s="145">
        <f>'TOTAL CONTRATOS'!F37</f>
        <v>44590</v>
      </c>
      <c r="K11" s="146">
        <f>'TOTAL CONTRATOS'!G37</f>
        <v>44945</v>
      </c>
      <c r="L11" s="137" t="s">
        <v>110</v>
      </c>
      <c r="M11" s="136">
        <v>44579</v>
      </c>
      <c r="N11" s="150" t="s">
        <v>160</v>
      </c>
      <c r="O11" s="137" t="s">
        <v>742</v>
      </c>
      <c r="P11" s="146">
        <v>44589</v>
      </c>
      <c r="Q11" s="140">
        <v>80000000</v>
      </c>
      <c r="R11" s="138" t="s">
        <v>90</v>
      </c>
      <c r="S11" s="138"/>
      <c r="T11" s="138"/>
      <c r="U11" s="138" t="s">
        <v>1052</v>
      </c>
      <c r="V11" s="139">
        <v>0.2</v>
      </c>
      <c r="W11" s="139">
        <v>0.1</v>
      </c>
      <c r="X11" s="139" t="s">
        <v>64</v>
      </c>
      <c r="Y11" s="139" t="s">
        <v>64</v>
      </c>
      <c r="Z11" s="139" t="s">
        <v>64</v>
      </c>
      <c r="AA11" s="145">
        <v>44847</v>
      </c>
      <c r="AB11" s="141">
        <f t="shared" ref="AB11:AB17" si="4">SUM(Q11)</f>
        <v>80000000</v>
      </c>
      <c r="AC11" s="123" t="e">
        <f>+'TOTAL CONTRATOS'!#REF!</f>
        <v>#REF!</v>
      </c>
      <c r="AD11" s="142" t="e">
        <f t="shared" si="0"/>
        <v>#REF!</v>
      </c>
      <c r="AE11" s="64" t="e">
        <f t="shared" si="1"/>
        <v>#REF!</v>
      </c>
      <c r="AF11" s="126" t="e">
        <f>+'TOTAL CONTRATOS'!#REF!</f>
        <v>#REF!</v>
      </c>
      <c r="AG11" s="4" t="s">
        <v>298</v>
      </c>
      <c r="AH11" s="3" t="s">
        <v>364</v>
      </c>
      <c r="AI11" s="7" t="s">
        <v>363</v>
      </c>
      <c r="AJ11" s="69" t="s">
        <v>365</v>
      </c>
      <c r="AK11" s="143" t="s">
        <v>65</v>
      </c>
      <c r="AL11" s="144"/>
      <c r="AM11" s="153" t="s">
        <v>259</v>
      </c>
      <c r="AN11" s="3" t="s">
        <v>66</v>
      </c>
      <c r="AO11" s="91">
        <v>27943</v>
      </c>
      <c r="AP11" s="144" t="s">
        <v>260</v>
      </c>
      <c r="AQ11" s="144" t="s">
        <v>88</v>
      </c>
      <c r="AR11" s="91">
        <v>44588</v>
      </c>
      <c r="AS11" s="3" t="s">
        <v>77</v>
      </c>
      <c r="AT11" s="147">
        <f t="shared" si="2"/>
        <v>355</v>
      </c>
      <c r="AU11" s="151">
        <v>44583</v>
      </c>
      <c r="AV11" s="151">
        <v>44587</v>
      </c>
      <c r="AW11" s="24">
        <f t="shared" si="3"/>
        <v>3</v>
      </c>
      <c r="AX11" s="148" t="s">
        <v>104</v>
      </c>
      <c r="AY11" s="24" t="s">
        <v>79</v>
      </c>
      <c r="AZ11" s="152">
        <v>80</v>
      </c>
      <c r="BA11" s="149" t="e">
        <f>'TOTAL CONTRATOS'!#REF!</f>
        <v>#REF!</v>
      </c>
      <c r="BB11" s="151">
        <v>44493</v>
      </c>
      <c r="BC11" s="132" t="e">
        <f>'TOTAL CONTRATOS'!#REF!</f>
        <v>#REF!</v>
      </c>
      <c r="BD11" s="132" t="e">
        <f>'TOTAL CONTRATOS'!#REF!</f>
        <v>#REF!</v>
      </c>
      <c r="BE11" s="150" t="s">
        <v>71</v>
      </c>
    </row>
    <row r="12" spans="1:58" ht="90" x14ac:dyDescent="0.25">
      <c r="A12" s="112" t="s">
        <v>868</v>
      </c>
      <c r="B12" s="95" t="s">
        <v>102</v>
      </c>
      <c r="C12" s="4" t="s">
        <v>869</v>
      </c>
      <c r="D12" s="83" t="s">
        <v>158</v>
      </c>
      <c r="E12" s="8">
        <v>802015544</v>
      </c>
      <c r="F12" s="8">
        <v>1</v>
      </c>
      <c r="G12" s="135" t="s">
        <v>870</v>
      </c>
      <c r="H12" s="62" t="s">
        <v>585</v>
      </c>
      <c r="I12" s="145">
        <v>44648</v>
      </c>
      <c r="J12" s="145">
        <f>'TOTAL CONTRATOS'!F119</f>
        <v>44700</v>
      </c>
      <c r="K12" s="146">
        <f>'TOTAL CONTRATOS'!G119</f>
        <v>45064</v>
      </c>
      <c r="L12" s="84" t="s">
        <v>872</v>
      </c>
      <c r="M12" s="136">
        <v>44621</v>
      </c>
      <c r="N12" s="106" t="s">
        <v>873</v>
      </c>
      <c r="O12" s="67" t="s">
        <v>1147</v>
      </c>
      <c r="P12" s="146">
        <v>44699</v>
      </c>
      <c r="Q12" s="140">
        <v>7282800</v>
      </c>
      <c r="R12" s="138" t="s">
        <v>871</v>
      </c>
      <c r="S12" s="138"/>
      <c r="T12" s="135"/>
      <c r="U12" s="138"/>
      <c r="V12" s="139">
        <v>0.2</v>
      </c>
      <c r="W12" s="139">
        <v>0.1</v>
      </c>
      <c r="X12" s="139" t="s">
        <v>64</v>
      </c>
      <c r="Y12" s="139" t="s">
        <v>64</v>
      </c>
      <c r="Z12" s="139">
        <v>0.1</v>
      </c>
      <c r="AA12" s="145" t="s">
        <v>64</v>
      </c>
      <c r="AB12" s="141">
        <f t="shared" si="4"/>
        <v>7282800</v>
      </c>
      <c r="AC12" s="123" t="e">
        <f>+'TOTAL CONTRATOS'!#REF!</f>
        <v>#REF!</v>
      </c>
      <c r="AD12" s="127" t="e">
        <f t="shared" si="0"/>
        <v>#REF!</v>
      </c>
      <c r="AE12" s="128" t="e">
        <f t="shared" si="1"/>
        <v>#REF!</v>
      </c>
      <c r="AF12" s="126" t="e">
        <f>+'TOTAL CONTRATOS'!#REF!</f>
        <v>#REF!</v>
      </c>
      <c r="AG12" s="3" t="s">
        <v>85</v>
      </c>
      <c r="AH12" s="3" t="s">
        <v>340</v>
      </c>
      <c r="AI12" s="8">
        <v>51736889</v>
      </c>
      <c r="AJ12" s="7">
        <v>5</v>
      </c>
      <c r="AK12" s="143" t="s">
        <v>874</v>
      </c>
      <c r="AL12" s="138"/>
      <c r="AM12" s="138" t="s">
        <v>875</v>
      </c>
      <c r="AN12" s="3" t="s">
        <v>895</v>
      </c>
      <c r="AO12" s="91" t="s">
        <v>66</v>
      </c>
      <c r="AP12" s="144" t="s">
        <v>66</v>
      </c>
      <c r="AQ12" s="144" t="s">
        <v>66</v>
      </c>
      <c r="AR12" s="91" t="s">
        <v>66</v>
      </c>
      <c r="AS12" s="3" t="s">
        <v>77</v>
      </c>
      <c r="AT12" s="147">
        <f t="shared" si="2"/>
        <v>364</v>
      </c>
      <c r="AU12" s="77">
        <v>44624</v>
      </c>
      <c r="AV12" s="77">
        <v>44628</v>
      </c>
      <c r="AW12" s="24">
        <f t="shared" si="3"/>
        <v>3</v>
      </c>
      <c r="AX12" s="192" t="s">
        <v>78</v>
      </c>
      <c r="AY12" s="193" t="s">
        <v>79</v>
      </c>
      <c r="AZ12" s="24"/>
      <c r="BA12" s="149" t="e">
        <f>'TOTAL CONTRATOS'!#REF!</f>
        <v>#REF!</v>
      </c>
      <c r="BB12" s="195" t="s">
        <v>66</v>
      </c>
      <c r="BC12" s="61" t="e">
        <f>'TOTAL CONTRATOS'!#REF!</f>
        <v>#REF!</v>
      </c>
      <c r="BD12" s="61" t="e">
        <f>'TOTAL CONTRATOS'!#REF!</f>
        <v>#REF!</v>
      </c>
      <c r="BE12" s="150" t="s">
        <v>71</v>
      </c>
      <c r="BF12" s="74"/>
    </row>
    <row r="13" spans="1:58" ht="162" x14ac:dyDescent="0.25">
      <c r="A13" s="112" t="s">
        <v>395</v>
      </c>
      <c r="B13" s="95" t="s">
        <v>102</v>
      </c>
      <c r="C13" s="3" t="s">
        <v>442</v>
      </c>
      <c r="D13" s="4" t="s">
        <v>55</v>
      </c>
      <c r="E13" s="5">
        <v>52930801</v>
      </c>
      <c r="F13" s="134">
        <v>2</v>
      </c>
      <c r="G13" s="135" t="s">
        <v>445</v>
      </c>
      <c r="H13" s="85" t="s">
        <v>440</v>
      </c>
      <c r="I13" s="145">
        <v>44594</v>
      </c>
      <c r="J13" s="145">
        <f>'TOTAL CONTRATOS'!F56</f>
        <v>44604</v>
      </c>
      <c r="K13" s="146">
        <f>'TOTAL CONTRATOS'!G56</f>
        <v>44845</v>
      </c>
      <c r="L13" s="137" t="s">
        <v>446</v>
      </c>
      <c r="M13" s="146">
        <v>44579</v>
      </c>
      <c r="N13" s="106" t="s">
        <v>157</v>
      </c>
      <c r="O13" s="137" t="s">
        <v>945</v>
      </c>
      <c r="P13" s="136">
        <v>44603</v>
      </c>
      <c r="Q13" s="140">
        <v>12646400</v>
      </c>
      <c r="R13" s="138" t="s">
        <v>443</v>
      </c>
      <c r="S13" s="138"/>
      <c r="T13" s="138"/>
      <c r="U13" s="138"/>
      <c r="V13" s="65">
        <v>0.2</v>
      </c>
      <c r="W13" s="65">
        <v>0.1</v>
      </c>
      <c r="X13" s="65" t="s">
        <v>64</v>
      </c>
      <c r="Y13" s="65" t="s">
        <v>64</v>
      </c>
      <c r="Z13" s="65" t="s">
        <v>64</v>
      </c>
      <c r="AA13" s="145" t="s">
        <v>64</v>
      </c>
      <c r="AB13" s="140">
        <f t="shared" si="4"/>
        <v>12646400</v>
      </c>
      <c r="AC13" s="123" t="e">
        <f>+'TOTAL CONTRATOS'!#REF!</f>
        <v>#REF!</v>
      </c>
      <c r="AD13" s="124" t="e">
        <f t="shared" si="0"/>
        <v>#REF!</v>
      </c>
      <c r="AE13" s="126" t="e">
        <f t="shared" si="1"/>
        <v>#REF!</v>
      </c>
      <c r="AF13" s="126" t="e">
        <f>+'TOTAL CONTRATOS'!#REF!</f>
        <v>#REF!</v>
      </c>
      <c r="AG13" s="4" t="s">
        <v>409</v>
      </c>
      <c r="AH13" s="3" t="s">
        <v>169</v>
      </c>
      <c r="AI13" s="5">
        <v>22732243</v>
      </c>
      <c r="AJ13" s="5">
        <v>4</v>
      </c>
      <c r="AK13" s="143" t="s">
        <v>65</v>
      </c>
      <c r="AL13" s="144"/>
      <c r="AM13" s="135" t="s">
        <v>444</v>
      </c>
      <c r="AN13" s="3" t="s">
        <v>66</v>
      </c>
      <c r="AO13" s="91">
        <v>30167</v>
      </c>
      <c r="AP13" s="89" t="s">
        <v>434</v>
      </c>
      <c r="AQ13" s="89" t="s">
        <v>114</v>
      </c>
      <c r="AR13" s="102">
        <v>44604</v>
      </c>
      <c r="AS13" s="3" t="s">
        <v>77</v>
      </c>
      <c r="AT13" s="97">
        <f t="shared" si="2"/>
        <v>241</v>
      </c>
      <c r="AU13" s="151">
        <v>44587</v>
      </c>
      <c r="AV13" s="151">
        <v>44587</v>
      </c>
      <c r="AW13" s="24">
        <f t="shared" si="3"/>
        <v>1</v>
      </c>
      <c r="AX13" s="148" t="s">
        <v>78</v>
      </c>
      <c r="AY13" s="24" t="s">
        <v>79</v>
      </c>
      <c r="AZ13" s="152">
        <v>160</v>
      </c>
      <c r="BA13" s="157" t="e">
        <f>'TOTAL CONTRATOS'!#REF!</f>
        <v>#REF!</v>
      </c>
      <c r="BB13" s="151">
        <v>44512</v>
      </c>
      <c r="BC13" s="61" t="e">
        <f>'TOTAL CONTRATOS'!#REF!</f>
        <v>#REF!</v>
      </c>
      <c r="BD13" s="61" t="e">
        <f>'TOTAL CONTRATOS'!#REF!</f>
        <v>#REF!</v>
      </c>
      <c r="BE13" s="150" t="s">
        <v>71</v>
      </c>
      <c r="BF13" s="6"/>
    </row>
    <row r="14" spans="1:58" ht="225" x14ac:dyDescent="0.25">
      <c r="A14" s="112" t="s">
        <v>333</v>
      </c>
      <c r="B14" s="95" t="s">
        <v>102</v>
      </c>
      <c r="C14" s="3" t="s">
        <v>156</v>
      </c>
      <c r="D14" s="4" t="s">
        <v>55</v>
      </c>
      <c r="E14" s="5">
        <v>52558870</v>
      </c>
      <c r="F14" s="134">
        <v>6</v>
      </c>
      <c r="G14" s="135" t="s">
        <v>359</v>
      </c>
      <c r="H14" s="62" t="s">
        <v>89</v>
      </c>
      <c r="I14" s="145">
        <v>44589</v>
      </c>
      <c r="J14" s="145">
        <f>'TOTAL CONTRATOS'!F45</f>
        <v>44592</v>
      </c>
      <c r="K14" s="146">
        <f>'TOTAL CONTRATOS'!G45</f>
        <v>44834</v>
      </c>
      <c r="L14" s="137" t="s">
        <v>120</v>
      </c>
      <c r="M14" s="146">
        <v>44579</v>
      </c>
      <c r="N14" s="106" t="s">
        <v>160</v>
      </c>
      <c r="O14" s="137" t="s">
        <v>760</v>
      </c>
      <c r="P14" s="136">
        <v>44592</v>
      </c>
      <c r="Q14" s="140">
        <v>12654720</v>
      </c>
      <c r="R14" s="138" t="s">
        <v>499</v>
      </c>
      <c r="S14" s="138"/>
      <c r="T14" s="138"/>
      <c r="U14" s="138"/>
      <c r="V14" s="139">
        <v>0.2</v>
      </c>
      <c r="W14" s="139">
        <v>0.1</v>
      </c>
      <c r="X14" s="139" t="s">
        <v>64</v>
      </c>
      <c r="Y14" s="139" t="s">
        <v>64</v>
      </c>
      <c r="Z14" s="139" t="s">
        <v>64</v>
      </c>
      <c r="AA14" s="145" t="s">
        <v>64</v>
      </c>
      <c r="AB14" s="140">
        <f t="shared" si="4"/>
        <v>12654720</v>
      </c>
      <c r="AC14" s="123" t="e">
        <f>+'TOTAL CONTRATOS'!#REF!</f>
        <v>#REF!</v>
      </c>
      <c r="AD14" s="142" t="e">
        <f t="shared" si="0"/>
        <v>#REF!</v>
      </c>
      <c r="AE14" s="64" t="e">
        <f t="shared" si="1"/>
        <v>#REF!</v>
      </c>
      <c r="AF14" s="126" t="e">
        <f>+'TOTAL CONTRATOS'!#REF!</f>
        <v>#REF!</v>
      </c>
      <c r="AG14" s="4" t="s">
        <v>261</v>
      </c>
      <c r="AH14" s="3" t="s">
        <v>242</v>
      </c>
      <c r="AI14" s="5">
        <v>53133739</v>
      </c>
      <c r="AJ14" s="5">
        <v>8</v>
      </c>
      <c r="AK14" s="143" t="s">
        <v>65</v>
      </c>
      <c r="AL14" s="3"/>
      <c r="AM14" s="135" t="s">
        <v>336</v>
      </c>
      <c r="AN14" s="144" t="s">
        <v>66</v>
      </c>
      <c r="AO14" s="91">
        <v>26344</v>
      </c>
      <c r="AP14" s="89" t="s">
        <v>111</v>
      </c>
      <c r="AQ14" s="89" t="s">
        <v>88</v>
      </c>
      <c r="AR14" s="91">
        <v>44590</v>
      </c>
      <c r="AS14" s="144" t="s">
        <v>77</v>
      </c>
      <c r="AT14" s="147">
        <f t="shared" si="2"/>
        <v>242</v>
      </c>
      <c r="AU14" s="99">
        <v>44583</v>
      </c>
      <c r="AV14" s="99">
        <v>44587</v>
      </c>
      <c r="AW14" s="24">
        <v>3</v>
      </c>
      <c r="AX14" s="99" t="s">
        <v>78</v>
      </c>
      <c r="AY14" s="99" t="s">
        <v>79</v>
      </c>
      <c r="AZ14" s="24">
        <v>160</v>
      </c>
      <c r="BA14" s="149" t="e">
        <f>'TOTAL CONTRATOS'!#REF!</f>
        <v>#REF!</v>
      </c>
      <c r="BB14" s="99">
        <v>44201</v>
      </c>
      <c r="BC14" s="61" t="e">
        <f>'TOTAL CONTRATOS'!#REF!</f>
        <v>#REF!</v>
      </c>
      <c r="BD14" s="61" t="e">
        <f>'TOTAL CONTRATOS'!#REF!</f>
        <v>#REF!</v>
      </c>
      <c r="BE14" s="150" t="s">
        <v>71</v>
      </c>
    </row>
    <row r="15" spans="1:58" ht="225" x14ac:dyDescent="0.25">
      <c r="A15" s="112" t="s">
        <v>1000</v>
      </c>
      <c r="B15" s="95" t="s">
        <v>102</v>
      </c>
      <c r="C15" s="4" t="s">
        <v>1001</v>
      </c>
      <c r="D15" s="83" t="s">
        <v>55</v>
      </c>
      <c r="E15" s="8">
        <v>51973314</v>
      </c>
      <c r="F15" s="8">
        <v>8</v>
      </c>
      <c r="G15" s="135" t="s">
        <v>1002</v>
      </c>
      <c r="H15" s="62" t="s">
        <v>89</v>
      </c>
      <c r="I15" s="145">
        <v>44662</v>
      </c>
      <c r="J15" s="145">
        <f>'TOTAL CONTRATOS'!F129</f>
        <v>44679</v>
      </c>
      <c r="K15" s="146">
        <f>'TOTAL CONTRATOS'!G129</f>
        <v>44922</v>
      </c>
      <c r="L15" s="84" t="s">
        <v>1004</v>
      </c>
      <c r="M15" s="136">
        <v>44645</v>
      </c>
      <c r="N15" s="106" t="s">
        <v>160</v>
      </c>
      <c r="O15" s="67" t="s">
        <v>1037</v>
      </c>
      <c r="P15" s="146">
        <v>44672</v>
      </c>
      <c r="Q15" s="140">
        <v>8000000</v>
      </c>
      <c r="R15" s="138" t="s">
        <v>1003</v>
      </c>
      <c r="S15" s="138"/>
      <c r="T15" s="135"/>
      <c r="U15" s="138"/>
      <c r="V15" s="139">
        <v>0.2</v>
      </c>
      <c r="W15" s="139">
        <v>0.1</v>
      </c>
      <c r="X15" s="139" t="s">
        <v>64</v>
      </c>
      <c r="Y15" s="139" t="s">
        <v>64</v>
      </c>
      <c r="Z15" s="139" t="s">
        <v>64</v>
      </c>
      <c r="AA15" s="145"/>
      <c r="AB15" s="141">
        <f t="shared" si="4"/>
        <v>8000000</v>
      </c>
      <c r="AC15" s="123" t="e">
        <f>+'TOTAL CONTRATOS'!#REF!</f>
        <v>#REF!</v>
      </c>
      <c r="AD15" s="127" t="e">
        <f t="shared" si="0"/>
        <v>#REF!</v>
      </c>
      <c r="AE15" s="128" t="e">
        <f>+AC15*100/AB15</f>
        <v>#REF!</v>
      </c>
      <c r="AF15" s="126" t="e">
        <f>+'TOTAL CONTRATOS'!#REF!</f>
        <v>#REF!</v>
      </c>
      <c r="AG15" s="4" t="s">
        <v>1005</v>
      </c>
      <c r="AH15" s="3" t="s">
        <v>1006</v>
      </c>
      <c r="AI15" s="5">
        <v>1032377897</v>
      </c>
      <c r="AJ15" s="5">
        <v>5</v>
      </c>
      <c r="AK15" s="143" t="s">
        <v>65</v>
      </c>
      <c r="AL15" s="138"/>
      <c r="AM15" s="138" t="s">
        <v>1011</v>
      </c>
      <c r="AN15" s="3" t="s">
        <v>66</v>
      </c>
      <c r="AO15" s="144">
        <v>24170</v>
      </c>
      <c r="AP15" s="143" t="s">
        <v>119</v>
      </c>
      <c r="AQ15" s="3" t="s">
        <v>76</v>
      </c>
      <c r="AR15" s="144">
        <v>44672</v>
      </c>
      <c r="AS15" s="3" t="s">
        <v>77</v>
      </c>
      <c r="AT15" s="147">
        <f t="shared" si="2"/>
        <v>243</v>
      </c>
      <c r="AU15" s="151">
        <v>44657</v>
      </c>
      <c r="AV15" s="151">
        <v>44659</v>
      </c>
      <c r="AW15" s="24">
        <f t="shared" ref="AW15:AW32" si="5">IF(AV15="ANULADO","ANULADO",NETWORKDAYS.INTL(AU15,AV15))</f>
        <v>3</v>
      </c>
      <c r="AX15" s="148" t="s">
        <v>69</v>
      </c>
      <c r="AY15" s="24" t="s">
        <v>79</v>
      </c>
      <c r="AZ15" s="24" t="s">
        <v>1012</v>
      </c>
      <c r="BA15" s="157" t="e">
        <f>'TOTAL CONTRATOS'!#REF!</f>
        <v>#REF!</v>
      </c>
      <c r="BB15" s="76">
        <v>44506</v>
      </c>
      <c r="BC15" s="61" t="e">
        <f>'TOTAL CONTRATOS'!#REF!</f>
        <v>#REF!</v>
      </c>
      <c r="BD15" s="61" t="e">
        <f>'TOTAL CONTRATOS'!#REF!</f>
        <v>#REF!</v>
      </c>
      <c r="BE15" s="150" t="s">
        <v>71</v>
      </c>
    </row>
    <row r="16" spans="1:58" ht="146.25" x14ac:dyDescent="0.25">
      <c r="A16" s="112" t="s">
        <v>355</v>
      </c>
      <c r="B16" s="95" t="s">
        <v>102</v>
      </c>
      <c r="C16" s="3" t="s">
        <v>189</v>
      </c>
      <c r="D16" s="4" t="s">
        <v>113</v>
      </c>
      <c r="E16" s="8">
        <v>900149461</v>
      </c>
      <c r="F16" s="134">
        <v>8</v>
      </c>
      <c r="G16" s="135" t="s">
        <v>190</v>
      </c>
      <c r="H16" s="62" t="s">
        <v>107</v>
      </c>
      <c r="I16" s="145">
        <v>44587</v>
      </c>
      <c r="J16" s="145">
        <f>'TOTAL CONTRATOS'!F40</f>
        <v>44588</v>
      </c>
      <c r="K16" s="146">
        <f>'TOTAL CONTRATOS'!G40</f>
        <v>44860</v>
      </c>
      <c r="L16" s="137" t="s">
        <v>926</v>
      </c>
      <c r="M16" s="136">
        <v>44568</v>
      </c>
      <c r="N16" s="106" t="s">
        <v>191</v>
      </c>
      <c r="O16" s="137" t="s">
        <v>72</v>
      </c>
      <c r="P16" s="114">
        <v>44588</v>
      </c>
      <c r="Q16" s="140">
        <v>280000000</v>
      </c>
      <c r="R16" s="138" t="s">
        <v>380</v>
      </c>
      <c r="S16" s="138"/>
      <c r="T16" s="138"/>
      <c r="U16" s="138"/>
      <c r="V16" s="65">
        <v>0.2</v>
      </c>
      <c r="W16" s="65">
        <v>0.1</v>
      </c>
      <c r="X16" s="65" t="s">
        <v>64</v>
      </c>
      <c r="Y16" s="65">
        <v>0.1</v>
      </c>
      <c r="Z16" s="65">
        <v>0.05</v>
      </c>
      <c r="AA16" s="65" t="s">
        <v>64</v>
      </c>
      <c r="AB16" s="140">
        <f t="shared" si="4"/>
        <v>280000000</v>
      </c>
      <c r="AC16" s="123" t="e">
        <f>+'TOTAL CONTRATOS'!#REF!</f>
        <v>#REF!</v>
      </c>
      <c r="AD16" s="142" t="e">
        <f t="shared" si="0"/>
        <v>#REF!</v>
      </c>
      <c r="AE16" s="64" t="e">
        <f>SUM(AC16*100/AB16)</f>
        <v>#REF!</v>
      </c>
      <c r="AF16" s="126" t="e">
        <f>+'TOTAL CONTRATOS'!#REF!</f>
        <v>#REF!</v>
      </c>
      <c r="AG16" s="3" t="s">
        <v>85</v>
      </c>
      <c r="AH16" s="3" t="s">
        <v>340</v>
      </c>
      <c r="AI16" s="8">
        <v>51736889</v>
      </c>
      <c r="AJ16" s="7">
        <v>5</v>
      </c>
      <c r="AK16" s="143" t="s">
        <v>72</v>
      </c>
      <c r="AL16" s="144"/>
      <c r="AM16" s="135" t="s">
        <v>192</v>
      </c>
      <c r="AN16" s="3" t="s">
        <v>66</v>
      </c>
      <c r="AO16" s="3" t="s">
        <v>66</v>
      </c>
      <c r="AP16" s="3" t="s">
        <v>66</v>
      </c>
      <c r="AQ16" s="3" t="s">
        <v>66</v>
      </c>
      <c r="AR16" s="3" t="s">
        <v>66</v>
      </c>
      <c r="AS16" s="3" t="s">
        <v>77</v>
      </c>
      <c r="AT16" s="147">
        <f t="shared" si="2"/>
        <v>272</v>
      </c>
      <c r="AU16" s="99">
        <v>44568</v>
      </c>
      <c r="AV16" s="99">
        <v>44572</v>
      </c>
      <c r="AW16" s="24">
        <f t="shared" si="5"/>
        <v>3</v>
      </c>
      <c r="AX16" s="148" t="s">
        <v>78</v>
      </c>
      <c r="AY16" s="24" t="s">
        <v>79</v>
      </c>
      <c r="AZ16" s="149" t="s">
        <v>66</v>
      </c>
      <c r="BA16" s="149" t="e">
        <f>'TOTAL CONTRATOS'!#REF!</f>
        <v>#REF!</v>
      </c>
      <c r="BB16" s="149" t="s">
        <v>66</v>
      </c>
      <c r="BC16" s="155" t="e">
        <f>'TOTAL CONTRATOS'!#REF!</f>
        <v>#REF!</v>
      </c>
      <c r="BD16" s="61" t="e">
        <f>'TOTAL CONTRATOS'!#REF!</f>
        <v>#REF!</v>
      </c>
      <c r="BE16" s="150" t="s">
        <v>381</v>
      </c>
    </row>
    <row r="17" spans="1:58" ht="123.75" x14ac:dyDescent="0.25">
      <c r="A17" s="112" t="s">
        <v>1077</v>
      </c>
      <c r="B17" s="95" t="s">
        <v>102</v>
      </c>
      <c r="C17" s="4" t="s">
        <v>189</v>
      </c>
      <c r="D17" s="68" t="s">
        <v>158</v>
      </c>
      <c r="E17" s="8">
        <v>900149461</v>
      </c>
      <c r="F17" s="8">
        <v>8</v>
      </c>
      <c r="G17" s="135" t="s">
        <v>1081</v>
      </c>
      <c r="H17" s="62" t="s">
        <v>1020</v>
      </c>
      <c r="I17" s="145">
        <v>44685</v>
      </c>
      <c r="J17" s="145">
        <f>'TOTAL CONTRATOS'!F136</f>
        <v>44699</v>
      </c>
      <c r="K17" s="146">
        <f>'TOTAL CONTRATOS'!G136</f>
        <v>44719</v>
      </c>
      <c r="L17" s="84" t="s">
        <v>1082</v>
      </c>
      <c r="M17" s="136">
        <v>44652</v>
      </c>
      <c r="N17" s="106" t="s">
        <v>548</v>
      </c>
      <c r="O17" s="67" t="s">
        <v>72</v>
      </c>
      <c r="P17" s="146">
        <v>44699</v>
      </c>
      <c r="Q17" s="140">
        <v>14770161</v>
      </c>
      <c r="R17" s="138" t="s">
        <v>1083</v>
      </c>
      <c r="S17" s="138"/>
      <c r="T17" s="135"/>
      <c r="U17" s="138"/>
      <c r="V17" s="139">
        <v>0.1</v>
      </c>
      <c r="W17" s="139">
        <v>0.1</v>
      </c>
      <c r="X17" s="139" t="s">
        <v>64</v>
      </c>
      <c r="Y17" s="139">
        <v>0.05</v>
      </c>
      <c r="Z17" s="139">
        <v>0.05</v>
      </c>
      <c r="AA17" s="145" t="s">
        <v>64</v>
      </c>
      <c r="AB17" s="141">
        <f t="shared" si="4"/>
        <v>14770161</v>
      </c>
      <c r="AC17" s="123" t="e">
        <f>+'TOTAL CONTRATOS'!#REF!</f>
        <v>#REF!</v>
      </c>
      <c r="AD17" s="127" t="e">
        <f t="shared" si="0"/>
        <v>#REF!</v>
      </c>
      <c r="AE17" s="128" t="e">
        <f>+AC17*100/AB17</f>
        <v>#REF!</v>
      </c>
      <c r="AF17" s="126" t="e">
        <f>+'TOTAL CONTRATOS'!#REF!</f>
        <v>#REF!</v>
      </c>
      <c r="AG17" s="3" t="s">
        <v>85</v>
      </c>
      <c r="AH17" s="3" t="s">
        <v>340</v>
      </c>
      <c r="AI17" s="8">
        <v>51736889</v>
      </c>
      <c r="AJ17" s="7">
        <v>5</v>
      </c>
      <c r="AK17" s="143" t="s">
        <v>1049</v>
      </c>
      <c r="AL17" s="138"/>
      <c r="AM17" s="138" t="s">
        <v>1084</v>
      </c>
      <c r="AN17" s="3" t="s">
        <v>66</v>
      </c>
      <c r="AO17" s="144" t="s">
        <v>66</v>
      </c>
      <c r="AP17" s="143" t="s">
        <v>66</v>
      </c>
      <c r="AQ17" s="143" t="s">
        <v>66</v>
      </c>
      <c r="AR17" s="85" t="s">
        <v>66</v>
      </c>
      <c r="AS17" s="143" t="s">
        <v>77</v>
      </c>
      <c r="AT17" s="147">
        <f t="shared" si="2"/>
        <v>20</v>
      </c>
      <c r="AU17" s="151">
        <v>44678</v>
      </c>
      <c r="AV17" s="151">
        <v>44683</v>
      </c>
      <c r="AW17" s="24">
        <f t="shared" si="5"/>
        <v>4</v>
      </c>
      <c r="AX17" s="110" t="s">
        <v>83</v>
      </c>
      <c r="AY17" s="24" t="s">
        <v>79</v>
      </c>
      <c r="AZ17" s="24" t="s">
        <v>66</v>
      </c>
      <c r="BA17" s="157" t="e">
        <f>'TOTAL CONTRATOS'!#REF!</f>
        <v>#REF!</v>
      </c>
      <c r="BB17" s="76" t="s">
        <v>66</v>
      </c>
      <c r="BC17" s="61" t="e">
        <f>'TOTAL CONTRATOS'!#REF!</f>
        <v>#REF!</v>
      </c>
      <c r="BD17" s="61" t="e">
        <f>'TOTAL CONTRATOS'!#REF!</f>
        <v>#REF!</v>
      </c>
      <c r="BE17" s="150" t="s">
        <v>71</v>
      </c>
    </row>
    <row r="18" spans="1:58" ht="243" x14ac:dyDescent="0.25">
      <c r="A18" s="112" t="s">
        <v>602</v>
      </c>
      <c r="B18" s="95" t="s">
        <v>112</v>
      </c>
      <c r="C18" s="3" t="s">
        <v>149</v>
      </c>
      <c r="D18" s="4" t="s">
        <v>55</v>
      </c>
      <c r="E18" s="8">
        <v>30717477</v>
      </c>
      <c r="F18" s="134">
        <v>7</v>
      </c>
      <c r="G18" s="135" t="s">
        <v>625</v>
      </c>
      <c r="H18" s="62" t="s">
        <v>89</v>
      </c>
      <c r="I18" s="145">
        <v>44620</v>
      </c>
      <c r="J18" s="145">
        <f>'TOTAL CONTRATOS'!F87</f>
        <v>44623</v>
      </c>
      <c r="K18" s="146">
        <f>'TOTAL CONTRATOS'!G87</f>
        <v>44867</v>
      </c>
      <c r="L18" s="137" t="s">
        <v>646</v>
      </c>
      <c r="M18" s="136">
        <v>44610</v>
      </c>
      <c r="N18" s="106" t="s">
        <v>626</v>
      </c>
      <c r="O18" s="137" t="s">
        <v>641</v>
      </c>
      <c r="P18" s="145">
        <v>44621</v>
      </c>
      <c r="Q18" s="140">
        <v>45000000</v>
      </c>
      <c r="R18" s="138" t="s">
        <v>514</v>
      </c>
      <c r="S18" s="138"/>
      <c r="T18" s="138"/>
      <c r="U18" s="138"/>
      <c r="V18" s="65">
        <v>0.2</v>
      </c>
      <c r="W18" s="65">
        <v>0.1</v>
      </c>
      <c r="X18" s="65" t="s">
        <v>64</v>
      </c>
      <c r="Y18" s="65" t="s">
        <v>64</v>
      </c>
      <c r="Z18" s="65" t="s">
        <v>64</v>
      </c>
      <c r="AA18" s="145">
        <v>44837</v>
      </c>
      <c r="AB18" s="141">
        <f>+Q18</f>
        <v>45000000</v>
      </c>
      <c r="AC18" s="123" t="e">
        <f>+'TOTAL CONTRATOS'!#REF!</f>
        <v>#REF!</v>
      </c>
      <c r="AD18" s="142" t="e">
        <f t="shared" si="0"/>
        <v>#REF!</v>
      </c>
      <c r="AE18" s="115" t="e">
        <f t="shared" ref="AE18:AE23" si="6">SUM(AC18*100/AB18)</f>
        <v>#REF!</v>
      </c>
      <c r="AF18" s="126" t="e">
        <f>+'TOTAL CONTRATOS'!#REF!</f>
        <v>#REF!</v>
      </c>
      <c r="AG18" s="4" t="s">
        <v>576</v>
      </c>
      <c r="AH18" s="3" t="s">
        <v>628</v>
      </c>
      <c r="AI18" s="7" t="s">
        <v>629</v>
      </c>
      <c r="AJ18" s="69" t="s">
        <v>630</v>
      </c>
      <c r="AK18" s="143" t="s">
        <v>65</v>
      </c>
      <c r="AL18" s="144"/>
      <c r="AM18" s="135" t="s">
        <v>622</v>
      </c>
      <c r="AN18" s="3" t="s">
        <v>66</v>
      </c>
      <c r="AO18" s="91">
        <v>21805</v>
      </c>
      <c r="AP18" s="89" t="s">
        <v>623</v>
      </c>
      <c r="AQ18" s="89" t="s">
        <v>624</v>
      </c>
      <c r="AR18" s="91">
        <v>44622</v>
      </c>
      <c r="AS18" s="3" t="s">
        <v>77</v>
      </c>
      <c r="AT18" s="147">
        <f t="shared" si="2"/>
        <v>244</v>
      </c>
      <c r="AU18" s="99">
        <v>44614</v>
      </c>
      <c r="AV18" s="99">
        <v>44620</v>
      </c>
      <c r="AW18" s="24">
        <f t="shared" si="5"/>
        <v>5</v>
      </c>
      <c r="AX18" s="148" t="s">
        <v>104</v>
      </c>
      <c r="AY18" s="24" t="s">
        <v>79</v>
      </c>
      <c r="AZ18" s="86" t="s">
        <v>932</v>
      </c>
      <c r="BA18" s="157" t="e">
        <f>'TOTAL CONTRATOS'!#REF!</f>
        <v>#REF!</v>
      </c>
      <c r="BB18" s="151">
        <v>43816</v>
      </c>
      <c r="BC18" s="61" t="e">
        <f>'TOTAL CONTRATOS'!#REF!</f>
        <v>#REF!</v>
      </c>
      <c r="BD18" s="61" t="e">
        <f>'TOTAL CONTRATOS'!#REF!</f>
        <v>#REF!</v>
      </c>
      <c r="BE18" s="150" t="s">
        <v>71</v>
      </c>
    </row>
    <row r="19" spans="1:58" ht="101.25" x14ac:dyDescent="0.25">
      <c r="A19" s="112" t="s">
        <v>1195</v>
      </c>
      <c r="B19" s="95" t="s">
        <v>102</v>
      </c>
      <c r="C19" s="3" t="s">
        <v>1196</v>
      </c>
      <c r="D19" s="4" t="s">
        <v>158</v>
      </c>
      <c r="E19" s="5">
        <v>811001713</v>
      </c>
      <c r="F19" s="134">
        <v>1</v>
      </c>
      <c r="G19" s="135" t="s">
        <v>1197</v>
      </c>
      <c r="H19" s="89" t="s">
        <v>585</v>
      </c>
      <c r="I19" s="145">
        <v>44713</v>
      </c>
      <c r="J19" s="145">
        <f>'TOTAL CONTRATOS'!F149</f>
        <v>44750</v>
      </c>
      <c r="K19" s="145">
        <f>'TOTAL CONTRATOS'!G149</f>
        <v>45114</v>
      </c>
      <c r="L19" s="84" t="s">
        <v>1199</v>
      </c>
      <c r="M19" s="146">
        <v>44694</v>
      </c>
      <c r="N19" s="145" t="str">
        <f>'TOTAL CONTRATOS'!J149</f>
        <v>A020202008007015-20</v>
      </c>
      <c r="O19" s="145" t="str">
        <f>'TOTAL CONTRATOS'!K149</f>
        <v>472</v>
      </c>
      <c r="P19" s="145">
        <f>'TOTAL CONTRATOS'!L149</f>
        <v>44747</v>
      </c>
      <c r="Q19" s="140">
        <v>2320500</v>
      </c>
      <c r="R19" s="138" t="s">
        <v>1198</v>
      </c>
      <c r="S19" s="138"/>
      <c r="T19" s="138"/>
      <c r="U19" s="138"/>
      <c r="V19" s="65">
        <v>0.2</v>
      </c>
      <c r="W19" s="65">
        <v>0.1</v>
      </c>
      <c r="X19" s="65" t="s">
        <v>64</v>
      </c>
      <c r="Y19" s="65" t="s">
        <v>64</v>
      </c>
      <c r="Z19" s="65">
        <v>0.1</v>
      </c>
      <c r="AA19" s="145" t="s">
        <v>64</v>
      </c>
      <c r="AB19" s="140">
        <f>SUM(Q19)</f>
        <v>2320500</v>
      </c>
      <c r="AC19" s="123" t="e">
        <f>+'TOTAL CONTRATOS'!#REF!</f>
        <v>#REF!</v>
      </c>
      <c r="AD19" s="124" t="e">
        <f t="shared" si="0"/>
        <v>#REF!</v>
      </c>
      <c r="AE19" s="126" t="e">
        <f t="shared" si="6"/>
        <v>#REF!</v>
      </c>
      <c r="AF19" s="126">
        <v>0</v>
      </c>
      <c r="AG19" s="3" t="s">
        <v>85</v>
      </c>
      <c r="AH19" s="3" t="s">
        <v>340</v>
      </c>
      <c r="AI19" s="8">
        <v>51736889</v>
      </c>
      <c r="AJ19" s="7">
        <v>5</v>
      </c>
      <c r="AK19" s="143" t="s">
        <v>1191</v>
      </c>
      <c r="AL19" s="3"/>
      <c r="AM19" s="138" t="s">
        <v>1200</v>
      </c>
      <c r="AN19" s="3" t="s">
        <v>66</v>
      </c>
      <c r="AO19" s="3" t="s">
        <v>66</v>
      </c>
      <c r="AP19" s="3" t="s">
        <v>66</v>
      </c>
      <c r="AQ19" s="3" t="s">
        <v>66</v>
      </c>
      <c r="AR19" s="3" t="s">
        <v>66</v>
      </c>
      <c r="AS19" s="3" t="s">
        <v>77</v>
      </c>
      <c r="AT19" s="97">
        <f t="shared" si="2"/>
        <v>364</v>
      </c>
      <c r="AU19" s="99">
        <v>44698</v>
      </c>
      <c r="AV19" s="99">
        <v>44706</v>
      </c>
      <c r="AW19" s="24">
        <f t="shared" si="5"/>
        <v>7</v>
      </c>
      <c r="AX19" s="148" t="s">
        <v>78</v>
      </c>
      <c r="AY19" s="24" t="s">
        <v>98</v>
      </c>
      <c r="AZ19" s="157" t="s">
        <v>66</v>
      </c>
      <c r="BA19" s="157" t="s">
        <v>66</v>
      </c>
      <c r="BB19" s="76" t="s">
        <v>66</v>
      </c>
      <c r="BC19" s="61" t="s">
        <v>1201</v>
      </c>
      <c r="BD19" s="61" t="s">
        <v>1202</v>
      </c>
      <c r="BE19" s="150" t="s">
        <v>71</v>
      </c>
    </row>
    <row r="20" spans="1:58" ht="162" x14ac:dyDescent="0.25">
      <c r="A20" s="112" t="s">
        <v>607</v>
      </c>
      <c r="B20" s="95" t="s">
        <v>162</v>
      </c>
      <c r="C20" s="4" t="s">
        <v>627</v>
      </c>
      <c r="D20" s="4" t="s">
        <v>55</v>
      </c>
      <c r="E20" s="5">
        <v>52429956</v>
      </c>
      <c r="F20" s="134">
        <v>8</v>
      </c>
      <c r="G20" s="135" t="s">
        <v>631</v>
      </c>
      <c r="H20" s="3" t="s">
        <v>89</v>
      </c>
      <c r="I20" s="145">
        <v>44622</v>
      </c>
      <c r="J20" s="145">
        <f>'TOTAL CONTRATOS'!F91</f>
        <v>44629</v>
      </c>
      <c r="K20" s="146">
        <f>'TOTAL CONTRATOS'!G91</f>
        <v>44873</v>
      </c>
      <c r="L20" s="137" t="s">
        <v>632</v>
      </c>
      <c r="M20" s="136">
        <v>44610</v>
      </c>
      <c r="N20" s="106" t="s">
        <v>160</v>
      </c>
      <c r="O20" s="137" t="s">
        <v>822</v>
      </c>
      <c r="P20" s="146">
        <v>44628</v>
      </c>
      <c r="Q20" s="63">
        <v>23046400</v>
      </c>
      <c r="R20" s="138" t="s">
        <v>73</v>
      </c>
      <c r="S20" s="138"/>
      <c r="T20" s="138"/>
      <c r="U20" s="138"/>
      <c r="V20" s="139">
        <v>0.2</v>
      </c>
      <c r="W20" s="139">
        <v>0.1</v>
      </c>
      <c r="X20" s="139" t="s">
        <v>64</v>
      </c>
      <c r="Y20" s="139" t="s">
        <v>64</v>
      </c>
      <c r="Z20" s="139" t="s">
        <v>64</v>
      </c>
      <c r="AA20" s="145" t="s">
        <v>64</v>
      </c>
      <c r="AB20" s="141">
        <f>+Q20</f>
        <v>23046400</v>
      </c>
      <c r="AC20" s="123" t="e">
        <f>+'TOTAL CONTRATOS'!#REF!</f>
        <v>#REF!</v>
      </c>
      <c r="AD20" s="124" t="e">
        <f t="shared" si="0"/>
        <v>#REF!</v>
      </c>
      <c r="AE20" s="60" t="e">
        <f t="shared" si="6"/>
        <v>#REF!</v>
      </c>
      <c r="AF20" s="126" t="e">
        <f>+'TOTAL CONTRATOS'!#REF!</f>
        <v>#REF!</v>
      </c>
      <c r="AG20" s="4" t="s">
        <v>826</v>
      </c>
      <c r="AH20" s="3" t="s">
        <v>823</v>
      </c>
      <c r="AI20" s="7" t="s">
        <v>824</v>
      </c>
      <c r="AJ20" s="69" t="s">
        <v>825</v>
      </c>
      <c r="AK20" s="143" t="s">
        <v>65</v>
      </c>
      <c r="AL20" s="62"/>
      <c r="AM20" s="138" t="s">
        <v>827</v>
      </c>
      <c r="AN20" s="3" t="s">
        <v>66</v>
      </c>
      <c r="AO20" s="73">
        <v>28810</v>
      </c>
      <c r="AP20" s="144" t="s">
        <v>111</v>
      </c>
      <c r="AQ20" s="3" t="s">
        <v>76</v>
      </c>
      <c r="AR20" s="73">
        <v>44629</v>
      </c>
      <c r="AS20" s="66" t="s">
        <v>77</v>
      </c>
      <c r="AT20" s="147">
        <f t="shared" si="2"/>
        <v>244</v>
      </c>
      <c r="AU20" s="99">
        <v>44614</v>
      </c>
      <c r="AV20" s="99">
        <v>44617</v>
      </c>
      <c r="AW20" s="24">
        <f t="shared" si="5"/>
        <v>4</v>
      </c>
      <c r="AX20" s="149" t="s">
        <v>78</v>
      </c>
      <c r="AY20" s="24" t="s">
        <v>79</v>
      </c>
      <c r="AZ20" s="24">
        <v>60</v>
      </c>
      <c r="BA20" s="149" t="e">
        <f>'TOTAL CONTRATOS'!#REF!</f>
        <v>#REF!</v>
      </c>
      <c r="BB20" s="76">
        <v>43822</v>
      </c>
      <c r="BC20" s="61" t="e">
        <f>'TOTAL CONTRATOS'!#REF!</f>
        <v>#REF!</v>
      </c>
      <c r="BD20" s="61" t="e">
        <f>'TOTAL CONTRATOS'!#REF!</f>
        <v>#REF!</v>
      </c>
      <c r="BE20" s="150" t="s">
        <v>71</v>
      </c>
    </row>
    <row r="21" spans="1:58" ht="144" x14ac:dyDescent="0.25">
      <c r="A21" s="112" t="s">
        <v>416</v>
      </c>
      <c r="B21" s="95" t="s">
        <v>112</v>
      </c>
      <c r="C21" s="3" t="s">
        <v>213</v>
      </c>
      <c r="D21" s="4" t="s">
        <v>55</v>
      </c>
      <c r="E21" s="8">
        <v>1032423089</v>
      </c>
      <c r="F21" s="134">
        <v>8</v>
      </c>
      <c r="G21" s="135" t="s">
        <v>101</v>
      </c>
      <c r="H21" s="144" t="s">
        <v>419</v>
      </c>
      <c r="I21" s="145">
        <v>44600</v>
      </c>
      <c r="J21" s="145">
        <f>'TOTAL CONTRATOS'!F63</f>
        <v>44602</v>
      </c>
      <c r="K21" s="145">
        <f>'TOTAL CONTRATOS'!G63</f>
        <v>44843</v>
      </c>
      <c r="L21" s="137" t="s">
        <v>420</v>
      </c>
      <c r="M21" s="146">
        <v>44594</v>
      </c>
      <c r="N21" s="106" t="s">
        <v>160</v>
      </c>
      <c r="O21" s="137" t="s">
        <v>970</v>
      </c>
      <c r="P21" s="146">
        <v>44596</v>
      </c>
      <c r="Q21" s="140">
        <v>65000000</v>
      </c>
      <c r="R21" s="138" t="s">
        <v>90</v>
      </c>
      <c r="S21" s="138"/>
      <c r="T21" s="135"/>
      <c r="U21" s="138"/>
      <c r="V21" s="65">
        <v>0.2</v>
      </c>
      <c r="W21" s="65">
        <v>0.1</v>
      </c>
      <c r="X21" s="65" t="s">
        <v>64</v>
      </c>
      <c r="Y21" s="65" t="s">
        <v>64</v>
      </c>
      <c r="Z21" s="65" t="s">
        <v>64</v>
      </c>
      <c r="AA21" s="98">
        <v>44694</v>
      </c>
      <c r="AB21" s="141">
        <f>+Q21</f>
        <v>65000000</v>
      </c>
      <c r="AC21" s="123" t="e">
        <f>+'TOTAL CONTRATOS'!#REF!</f>
        <v>#REF!</v>
      </c>
      <c r="AD21" s="127" t="e">
        <f t="shared" si="0"/>
        <v>#REF!</v>
      </c>
      <c r="AE21" s="64" t="e">
        <f t="shared" si="6"/>
        <v>#REF!</v>
      </c>
      <c r="AF21" s="126" t="e">
        <f>+'TOTAL CONTRATOS'!#REF!</f>
        <v>#REF!</v>
      </c>
      <c r="AG21" s="4" t="s">
        <v>298</v>
      </c>
      <c r="AH21" s="3" t="s">
        <v>364</v>
      </c>
      <c r="AI21" s="7" t="s">
        <v>363</v>
      </c>
      <c r="AJ21" s="69" t="s">
        <v>365</v>
      </c>
      <c r="AK21" s="143" t="s">
        <v>65</v>
      </c>
      <c r="AL21" s="3"/>
      <c r="AM21" s="135" t="s">
        <v>418</v>
      </c>
      <c r="AN21" s="3" t="s">
        <v>66</v>
      </c>
      <c r="AO21" s="91">
        <v>32199</v>
      </c>
      <c r="AP21" s="143" t="s">
        <v>111</v>
      </c>
      <c r="AQ21" s="91" t="s">
        <v>88</v>
      </c>
      <c r="AR21" s="73">
        <v>44602</v>
      </c>
      <c r="AS21" s="54" t="s">
        <v>77</v>
      </c>
      <c r="AT21" s="97">
        <f t="shared" si="2"/>
        <v>241</v>
      </c>
      <c r="AU21" s="151">
        <v>44596</v>
      </c>
      <c r="AV21" s="151">
        <v>44600</v>
      </c>
      <c r="AW21" s="24">
        <f t="shared" si="5"/>
        <v>3</v>
      </c>
      <c r="AX21" s="24" t="s">
        <v>104</v>
      </c>
      <c r="AY21" s="24" t="s">
        <v>70</v>
      </c>
      <c r="AZ21" s="24">
        <v>80</v>
      </c>
      <c r="BA21" s="157" t="e">
        <f>'TOTAL CONTRATOS'!#REF!</f>
        <v>#REF!</v>
      </c>
      <c r="BB21" s="76">
        <v>44370</v>
      </c>
      <c r="BC21" s="61" t="e">
        <f>'TOTAL CONTRATOS'!#REF!</f>
        <v>#REF!</v>
      </c>
      <c r="BD21" s="61" t="e">
        <f>'TOTAL CONTRATOS'!#REF!</f>
        <v>#REF!</v>
      </c>
      <c r="BE21" s="150" t="s">
        <v>71</v>
      </c>
    </row>
    <row r="22" spans="1:58" ht="150" customHeight="1" x14ac:dyDescent="0.25">
      <c r="A22" s="112" t="s">
        <v>280</v>
      </c>
      <c r="B22" s="95" t="s">
        <v>112</v>
      </c>
      <c r="C22" s="3" t="s">
        <v>61</v>
      </c>
      <c r="D22" s="83" t="s">
        <v>55</v>
      </c>
      <c r="E22" s="8">
        <v>1032437464</v>
      </c>
      <c r="F22" s="83">
        <v>1</v>
      </c>
      <c r="G22" s="135" t="s">
        <v>308</v>
      </c>
      <c r="H22" s="67" t="s">
        <v>89</v>
      </c>
      <c r="I22" s="145">
        <v>44575</v>
      </c>
      <c r="J22" s="145">
        <f>'TOTAL CONTRATOS'!F9</f>
        <v>44580</v>
      </c>
      <c r="K22" s="146">
        <f>'TOTAL CONTRATOS'!G9</f>
        <v>44944</v>
      </c>
      <c r="L22" s="137" t="s">
        <v>181</v>
      </c>
      <c r="M22" s="136">
        <v>44574</v>
      </c>
      <c r="N22" s="106" t="s">
        <v>160</v>
      </c>
      <c r="O22" s="137" t="s">
        <v>968</v>
      </c>
      <c r="P22" s="146">
        <v>44580</v>
      </c>
      <c r="Q22" s="140">
        <v>90000000</v>
      </c>
      <c r="R22" s="138" t="s">
        <v>63</v>
      </c>
      <c r="S22" s="135"/>
      <c r="T22" s="135"/>
      <c r="U22" s="138"/>
      <c r="V22" s="65">
        <v>0.2</v>
      </c>
      <c r="W22" s="65">
        <v>0.1</v>
      </c>
      <c r="X22" s="65" t="s">
        <v>64</v>
      </c>
      <c r="Y22" s="65" t="s">
        <v>64</v>
      </c>
      <c r="Z22" s="65" t="s">
        <v>64</v>
      </c>
      <c r="AA22" s="145">
        <v>44676</v>
      </c>
      <c r="AB22" s="140">
        <f>SUM(Q22)</f>
        <v>90000000</v>
      </c>
      <c r="AC22" s="123" t="e">
        <f>+'TOTAL CONTRATOS'!#REF!</f>
        <v>#REF!</v>
      </c>
      <c r="AD22" s="142" t="e">
        <f t="shared" si="0"/>
        <v>#REF!</v>
      </c>
      <c r="AE22" s="64" t="e">
        <f t="shared" si="6"/>
        <v>#REF!</v>
      </c>
      <c r="AF22" s="126" t="e">
        <f>+'TOTAL CONTRATOS'!#REF!</f>
        <v>#REF!</v>
      </c>
      <c r="AG22" s="4" t="s">
        <v>298</v>
      </c>
      <c r="AH22" s="3" t="s">
        <v>364</v>
      </c>
      <c r="AI22" s="7" t="s">
        <v>363</v>
      </c>
      <c r="AJ22" s="69" t="s">
        <v>365</v>
      </c>
      <c r="AK22" s="143" t="s">
        <v>65</v>
      </c>
      <c r="AL22" s="3"/>
      <c r="AM22" s="138" t="s">
        <v>969</v>
      </c>
      <c r="AN22" s="3" t="s">
        <v>66</v>
      </c>
      <c r="AO22" s="91">
        <v>33042</v>
      </c>
      <c r="AP22" s="144" t="s">
        <v>119</v>
      </c>
      <c r="AQ22" s="144" t="s">
        <v>68</v>
      </c>
      <c r="AR22" s="73">
        <v>44580</v>
      </c>
      <c r="AS22" s="54" t="s">
        <v>77</v>
      </c>
      <c r="AT22" s="147">
        <f t="shared" si="2"/>
        <v>364</v>
      </c>
      <c r="AU22" s="99">
        <v>44574</v>
      </c>
      <c r="AV22" s="99">
        <v>44580</v>
      </c>
      <c r="AW22" s="24">
        <f t="shared" si="5"/>
        <v>5</v>
      </c>
      <c r="AX22" s="148" t="s">
        <v>104</v>
      </c>
      <c r="AY22" s="24" t="s">
        <v>79</v>
      </c>
      <c r="AZ22" s="24">
        <v>80</v>
      </c>
      <c r="BA22" s="157" t="e">
        <f>'TOTAL CONTRATOS'!#REF!</f>
        <v>#REF!</v>
      </c>
      <c r="BB22" s="151">
        <v>43210</v>
      </c>
      <c r="BC22" s="61" t="e">
        <f>'TOTAL CONTRATOS'!#REF!</f>
        <v>#REF!</v>
      </c>
      <c r="BD22" s="61" t="e">
        <f>'TOTAL CONTRATOS'!#REF!</f>
        <v>#REF!</v>
      </c>
      <c r="BE22" s="150" t="s">
        <v>71</v>
      </c>
    </row>
    <row r="23" spans="1:58" ht="150" customHeight="1" x14ac:dyDescent="0.25">
      <c r="A23" s="112" t="s">
        <v>394</v>
      </c>
      <c r="B23" s="95" t="s">
        <v>102</v>
      </c>
      <c r="C23" s="3" t="s">
        <v>463</v>
      </c>
      <c r="D23" s="4" t="s">
        <v>55</v>
      </c>
      <c r="E23" s="8">
        <v>1018509074</v>
      </c>
      <c r="F23" s="134">
        <v>8</v>
      </c>
      <c r="G23" s="135" t="s">
        <v>465</v>
      </c>
      <c r="H23" s="3" t="s">
        <v>466</v>
      </c>
      <c r="I23" s="145">
        <v>44594</v>
      </c>
      <c r="J23" s="145">
        <f>'TOTAL CONTRATOS'!F55</f>
        <v>44595</v>
      </c>
      <c r="K23" s="146">
        <f>'TOTAL CONTRATOS'!G55</f>
        <v>44742</v>
      </c>
      <c r="L23" s="137" t="s">
        <v>467</v>
      </c>
      <c r="M23" s="136">
        <v>44593</v>
      </c>
      <c r="N23" s="106" t="s">
        <v>157</v>
      </c>
      <c r="O23" s="137" t="s">
        <v>72</v>
      </c>
      <c r="P23" s="145" t="s">
        <v>72</v>
      </c>
      <c r="Q23" s="140">
        <v>9748267</v>
      </c>
      <c r="R23" s="138" t="s">
        <v>73</v>
      </c>
      <c r="S23" s="138"/>
      <c r="T23" s="138"/>
      <c r="U23" s="138"/>
      <c r="V23" s="139">
        <v>0.2</v>
      </c>
      <c r="W23" s="139">
        <v>0.1</v>
      </c>
      <c r="X23" s="139" t="s">
        <v>64</v>
      </c>
      <c r="Y23" s="139" t="s">
        <v>64</v>
      </c>
      <c r="Z23" s="139" t="s">
        <v>64</v>
      </c>
      <c r="AA23" s="145" t="s">
        <v>64</v>
      </c>
      <c r="AB23" s="140">
        <f>SUM(Q23)</f>
        <v>9748267</v>
      </c>
      <c r="AC23" s="123" t="e">
        <f>+'TOTAL CONTRATOS'!#REF!</f>
        <v>#REF!</v>
      </c>
      <c r="AD23" s="124" t="e">
        <f t="shared" si="0"/>
        <v>#REF!</v>
      </c>
      <c r="AE23" s="125" t="e">
        <f t="shared" si="6"/>
        <v>#REF!</v>
      </c>
      <c r="AF23" s="126" t="e">
        <f>+'TOTAL CONTRATOS'!#REF!</f>
        <v>#REF!</v>
      </c>
      <c r="AG23" s="3" t="s">
        <v>339</v>
      </c>
      <c r="AH23" s="3" t="s">
        <v>340</v>
      </c>
      <c r="AI23" s="8"/>
      <c r="AJ23" s="7"/>
      <c r="AK23" s="143" t="s">
        <v>700</v>
      </c>
      <c r="AL23" s="144"/>
      <c r="AM23" s="135" t="s">
        <v>464</v>
      </c>
      <c r="AN23" s="3" t="s">
        <v>66</v>
      </c>
      <c r="AO23" s="91">
        <v>36209</v>
      </c>
      <c r="AP23" s="91" t="s">
        <v>123</v>
      </c>
      <c r="AQ23" s="91" t="s">
        <v>93</v>
      </c>
      <c r="AR23" s="91">
        <v>44503</v>
      </c>
      <c r="AS23" s="3" t="s">
        <v>77</v>
      </c>
      <c r="AT23" s="147">
        <f t="shared" si="2"/>
        <v>147</v>
      </c>
      <c r="AU23" s="99">
        <v>44497</v>
      </c>
      <c r="AV23" s="99">
        <v>44502</v>
      </c>
      <c r="AW23" s="24">
        <f t="shared" si="5"/>
        <v>4</v>
      </c>
      <c r="AX23" s="148" t="s">
        <v>78</v>
      </c>
      <c r="AY23" s="24" t="s">
        <v>79</v>
      </c>
      <c r="AZ23" s="86">
        <v>160</v>
      </c>
      <c r="BA23" s="149" t="e">
        <f>'TOTAL CONTRATOS'!#REF!</f>
        <v>#REF!</v>
      </c>
      <c r="BB23" s="151">
        <v>44496</v>
      </c>
      <c r="BC23" s="155" t="e">
        <f>'TOTAL CONTRATOS'!#REF!</f>
        <v>#REF!</v>
      </c>
      <c r="BD23" s="155" t="e">
        <f>'TOTAL CONTRATOS'!#REF!</f>
        <v>#REF!</v>
      </c>
      <c r="BE23" s="150" t="s">
        <v>71</v>
      </c>
    </row>
    <row r="24" spans="1:58" ht="168.75" x14ac:dyDescent="0.25">
      <c r="A24" s="112" t="s">
        <v>1076</v>
      </c>
      <c r="B24" s="95" t="s">
        <v>102</v>
      </c>
      <c r="C24" s="4" t="s">
        <v>1078</v>
      </c>
      <c r="D24" s="68" t="s">
        <v>158</v>
      </c>
      <c r="E24" s="8">
        <v>900331794</v>
      </c>
      <c r="F24" s="8">
        <v>4</v>
      </c>
      <c r="G24" s="135" t="s">
        <v>1079</v>
      </c>
      <c r="H24" s="62" t="s">
        <v>107</v>
      </c>
      <c r="I24" s="145">
        <v>44685</v>
      </c>
      <c r="J24" s="145">
        <v>44700</v>
      </c>
      <c r="K24" s="146">
        <f>'TOTAL CONTRATOS'!G135</f>
        <v>44883</v>
      </c>
      <c r="L24" s="84" t="s">
        <v>922</v>
      </c>
      <c r="M24" s="136">
        <v>44676</v>
      </c>
      <c r="N24" s="106" t="s">
        <v>873</v>
      </c>
      <c r="O24" s="67" t="s">
        <v>1148</v>
      </c>
      <c r="P24" s="146">
        <v>44700</v>
      </c>
      <c r="Q24" s="140">
        <v>25730434</v>
      </c>
      <c r="R24" s="138" t="s">
        <v>1080</v>
      </c>
      <c r="S24" s="138"/>
      <c r="T24" s="135"/>
      <c r="U24" s="138"/>
      <c r="V24" s="139">
        <v>0.2</v>
      </c>
      <c r="W24" s="139">
        <v>0.1</v>
      </c>
      <c r="X24" s="139" t="s">
        <v>64</v>
      </c>
      <c r="Y24" s="139" t="s">
        <v>64</v>
      </c>
      <c r="Z24" s="139" t="s">
        <v>64</v>
      </c>
      <c r="AA24" s="145" t="s">
        <v>64</v>
      </c>
      <c r="AB24" s="141">
        <f>SUM(Q24)</f>
        <v>25730434</v>
      </c>
      <c r="AC24" s="123" t="e">
        <f>+'TOTAL CONTRATOS'!#REF!</f>
        <v>#REF!</v>
      </c>
      <c r="AD24" s="127" t="e">
        <f t="shared" si="0"/>
        <v>#REF!</v>
      </c>
      <c r="AE24" s="128" t="e">
        <f>+AC24*100/AB24</f>
        <v>#REF!</v>
      </c>
      <c r="AF24" s="126" t="e">
        <f>+'TOTAL CONTRATOS'!#REF!</f>
        <v>#REF!</v>
      </c>
      <c r="AG24" s="3" t="s">
        <v>85</v>
      </c>
      <c r="AH24" s="3" t="s">
        <v>340</v>
      </c>
      <c r="AI24" s="8">
        <v>51736889</v>
      </c>
      <c r="AJ24" s="7">
        <v>5</v>
      </c>
      <c r="AK24" s="143" t="s">
        <v>1062</v>
      </c>
      <c r="AL24" s="138"/>
      <c r="AM24" s="138" t="s">
        <v>1085</v>
      </c>
      <c r="AN24" s="3" t="s">
        <v>1086</v>
      </c>
      <c r="AO24" s="144" t="s">
        <v>66</v>
      </c>
      <c r="AP24" s="143" t="s">
        <v>66</v>
      </c>
      <c r="AQ24" s="143" t="s">
        <v>66</v>
      </c>
      <c r="AR24" s="85" t="s">
        <v>66</v>
      </c>
      <c r="AS24" s="143" t="s">
        <v>77</v>
      </c>
      <c r="AT24" s="147">
        <f t="shared" si="2"/>
        <v>183</v>
      </c>
      <c r="AU24" s="151">
        <v>44675</v>
      </c>
      <c r="AV24" s="151">
        <v>44684</v>
      </c>
      <c r="AW24" s="24">
        <f t="shared" si="5"/>
        <v>7</v>
      </c>
      <c r="AX24" s="148" t="s">
        <v>83</v>
      </c>
      <c r="AY24" s="24" t="s">
        <v>79</v>
      </c>
      <c r="AZ24" s="24" t="s">
        <v>66</v>
      </c>
      <c r="BA24" s="157" t="e">
        <f>'TOTAL CONTRATOS'!#REF!</f>
        <v>#REF!</v>
      </c>
      <c r="BB24" s="76" t="s">
        <v>66</v>
      </c>
      <c r="BC24" s="61" t="e">
        <f>'TOTAL CONTRATOS'!#REF!</f>
        <v>#REF!</v>
      </c>
      <c r="BD24" s="61" t="e">
        <f>'TOTAL CONTRATOS'!#REF!</f>
        <v>#REF!</v>
      </c>
      <c r="BE24" s="150" t="s">
        <v>71</v>
      </c>
    </row>
    <row r="25" spans="1:58" ht="103.5" customHeight="1" x14ac:dyDescent="0.25">
      <c r="A25" s="112" t="s">
        <v>574</v>
      </c>
      <c r="B25" s="95" t="s">
        <v>112</v>
      </c>
      <c r="C25" s="3" t="s">
        <v>56</v>
      </c>
      <c r="D25" s="83" t="s">
        <v>55</v>
      </c>
      <c r="E25" s="8">
        <v>52962594</v>
      </c>
      <c r="F25" s="8" t="s">
        <v>517</v>
      </c>
      <c r="G25" s="135" t="s">
        <v>308</v>
      </c>
      <c r="H25" s="62" t="s">
        <v>89</v>
      </c>
      <c r="I25" s="145">
        <v>44617</v>
      </c>
      <c r="J25" s="145">
        <f>'TOTAL CONTRATOS'!F82</f>
        <v>44624</v>
      </c>
      <c r="K25" s="146">
        <f>'TOTAL CONTRATOS'!G82</f>
        <v>44875</v>
      </c>
      <c r="L25" s="84" t="s">
        <v>577</v>
      </c>
      <c r="M25" s="136">
        <v>44608</v>
      </c>
      <c r="N25" s="116" t="s">
        <v>160</v>
      </c>
      <c r="O25" s="67" t="s">
        <v>722</v>
      </c>
      <c r="P25" s="146">
        <v>44623</v>
      </c>
      <c r="Q25" s="140">
        <v>80000000</v>
      </c>
      <c r="R25" s="138" t="s">
        <v>87</v>
      </c>
      <c r="S25" s="138"/>
      <c r="T25" s="138"/>
      <c r="U25" s="138" t="s">
        <v>1104</v>
      </c>
      <c r="V25" s="139">
        <v>0.2</v>
      </c>
      <c r="W25" s="139">
        <v>0.1</v>
      </c>
      <c r="X25" s="139" t="s">
        <v>64</v>
      </c>
      <c r="Y25" s="139" t="s">
        <v>64</v>
      </c>
      <c r="Z25" s="139" t="s">
        <v>64</v>
      </c>
      <c r="AA25" s="145">
        <v>44816</v>
      </c>
      <c r="AB25" s="140">
        <f>+Q25</f>
        <v>80000000</v>
      </c>
      <c r="AC25" s="123" t="e">
        <f>+'TOTAL CONTRATOS'!#REF!</f>
        <v>#REF!</v>
      </c>
      <c r="AD25" s="124" t="e">
        <f t="shared" si="0"/>
        <v>#REF!</v>
      </c>
      <c r="AE25" s="126" t="e">
        <f>SUM(AC25*100/AB25)</f>
        <v>#REF!</v>
      </c>
      <c r="AF25" s="126" t="e">
        <f>+'TOTAL CONTRATOS'!#REF!</f>
        <v>#REF!</v>
      </c>
      <c r="AG25" s="4" t="s">
        <v>579</v>
      </c>
      <c r="AH25" s="3" t="s">
        <v>628</v>
      </c>
      <c r="AI25" s="7" t="s">
        <v>724</v>
      </c>
      <c r="AJ25" s="69" t="s">
        <v>630</v>
      </c>
      <c r="AK25" s="143" t="s">
        <v>65</v>
      </c>
      <c r="AL25" s="3"/>
      <c r="AM25" s="138" t="s">
        <v>723</v>
      </c>
      <c r="AN25" s="3" t="s">
        <v>66</v>
      </c>
      <c r="AO25" s="91">
        <v>30083</v>
      </c>
      <c r="AP25" s="144" t="s">
        <v>575</v>
      </c>
      <c r="AQ25" s="3" t="s">
        <v>76</v>
      </c>
      <c r="AR25" s="91">
        <v>44624</v>
      </c>
      <c r="AS25" s="3" t="s">
        <v>77</v>
      </c>
      <c r="AT25" s="147">
        <f t="shared" si="2"/>
        <v>251</v>
      </c>
      <c r="AU25" s="151">
        <v>44613</v>
      </c>
      <c r="AV25" s="151">
        <v>44617</v>
      </c>
      <c r="AW25" s="24">
        <f t="shared" si="5"/>
        <v>5</v>
      </c>
      <c r="AX25" s="24" t="s">
        <v>69</v>
      </c>
      <c r="AY25" s="24" t="s">
        <v>70</v>
      </c>
      <c r="AZ25" s="152">
        <v>80</v>
      </c>
      <c r="BA25" s="149" t="e">
        <f>'TOTAL CONTRATOS'!#REF!</f>
        <v>#REF!</v>
      </c>
      <c r="BB25" s="151">
        <v>43838</v>
      </c>
      <c r="BC25" s="61" t="e">
        <f>'TOTAL CONTRATOS'!#REF!</f>
        <v>#REF!</v>
      </c>
      <c r="BD25" s="61" t="e">
        <f>'TOTAL CONTRATOS'!#REF!</f>
        <v>#REF!</v>
      </c>
      <c r="BE25" s="150" t="s">
        <v>71</v>
      </c>
    </row>
    <row r="26" spans="1:58" ht="120.75" customHeight="1" x14ac:dyDescent="0.25">
      <c r="A26" s="112" t="s">
        <v>1133</v>
      </c>
      <c r="B26" s="95" t="s">
        <v>112</v>
      </c>
      <c r="C26" s="3" t="s">
        <v>1134</v>
      </c>
      <c r="D26" s="4" t="s">
        <v>55</v>
      </c>
      <c r="E26" s="5">
        <v>1130605015</v>
      </c>
      <c r="F26" s="134">
        <v>0</v>
      </c>
      <c r="G26" s="135" t="s">
        <v>1135</v>
      </c>
      <c r="H26" s="89" t="s">
        <v>184</v>
      </c>
      <c r="I26" s="145">
        <v>44698</v>
      </c>
      <c r="J26" s="145">
        <f>'TOTAL CONTRATOS'!F143</f>
        <v>44699</v>
      </c>
      <c r="K26" s="145">
        <f>'TOTAL CONTRATOS'!G143</f>
        <v>44851</v>
      </c>
      <c r="L26" s="145" t="str">
        <f>'TOTAL CONTRATOS'!H143</f>
        <v>303</v>
      </c>
      <c r="M26" s="145">
        <f>'TOTAL CONTRATOS'!I143</f>
        <v>44670</v>
      </c>
      <c r="N26" s="145" t="str">
        <f>'TOTAL CONTRATOS'!J143</f>
        <v>A02020200900301-20</v>
      </c>
      <c r="O26" s="145" t="str">
        <f>'TOTAL CONTRATOS'!K143</f>
        <v>450</v>
      </c>
      <c r="P26" s="145">
        <f>'TOTAL CONTRATOS'!L143</f>
        <v>44699</v>
      </c>
      <c r="Q26" s="140">
        <v>30000000</v>
      </c>
      <c r="R26" s="138" t="s">
        <v>1100</v>
      </c>
      <c r="S26" s="138"/>
      <c r="T26" s="138"/>
      <c r="U26" s="138"/>
      <c r="V26" s="65">
        <v>0.2</v>
      </c>
      <c r="W26" s="65">
        <v>0.1</v>
      </c>
      <c r="X26" s="65" t="s">
        <v>64</v>
      </c>
      <c r="Y26" s="65" t="s">
        <v>64</v>
      </c>
      <c r="Z26" s="65" t="s">
        <v>64</v>
      </c>
      <c r="AA26" s="145">
        <v>44925</v>
      </c>
      <c r="AB26" s="140">
        <f>+Q26</f>
        <v>30000000</v>
      </c>
      <c r="AC26" s="123" t="e">
        <f>+'TOTAL CONTRATOS'!#REF!</f>
        <v>#REF!</v>
      </c>
      <c r="AD26" s="119" t="e">
        <f>+AB26-AC26</f>
        <v>#REF!</v>
      </c>
      <c r="AE26" s="120" t="e">
        <f>+AC26*100/AB26</f>
        <v>#REF!</v>
      </c>
      <c r="AF26" s="126" t="e">
        <f>+'TOTAL CONTRATOS'!#REF!</f>
        <v>#REF!</v>
      </c>
      <c r="AG26" s="4" t="s">
        <v>1069</v>
      </c>
      <c r="AH26" s="3" t="s">
        <v>1070</v>
      </c>
      <c r="AI26" s="5" t="s">
        <v>1101</v>
      </c>
      <c r="AJ26" s="5" t="s">
        <v>1102</v>
      </c>
      <c r="AK26" s="143" t="s">
        <v>65</v>
      </c>
      <c r="AL26" s="3"/>
      <c r="AM26" s="138" t="s">
        <v>402</v>
      </c>
      <c r="AN26" s="3" t="s">
        <v>66</v>
      </c>
      <c r="AO26" s="91">
        <v>31527</v>
      </c>
      <c r="AP26" s="89" t="s">
        <v>403</v>
      </c>
      <c r="AQ26" s="144" t="s">
        <v>404</v>
      </c>
      <c r="AR26" s="102">
        <v>44699</v>
      </c>
      <c r="AS26" s="3" t="s">
        <v>77</v>
      </c>
      <c r="AT26" s="147">
        <f t="shared" si="2"/>
        <v>152</v>
      </c>
      <c r="AU26" s="99">
        <v>44678</v>
      </c>
      <c r="AV26" s="99">
        <v>44684</v>
      </c>
      <c r="AW26" s="24">
        <f t="shared" si="5"/>
        <v>5</v>
      </c>
      <c r="AX26" s="149" t="s">
        <v>104</v>
      </c>
      <c r="AY26" s="24" t="s">
        <v>79</v>
      </c>
      <c r="AZ26" s="86">
        <v>40</v>
      </c>
      <c r="BA26" s="149" t="s">
        <v>1137</v>
      </c>
      <c r="BB26" s="76">
        <v>44579</v>
      </c>
      <c r="BC26" s="61" t="e">
        <f>'TOTAL CONTRATOS'!#REF!</f>
        <v>#REF!</v>
      </c>
      <c r="BD26" s="61" t="e">
        <f>'TOTAL CONTRATOS'!#REF!</f>
        <v>#REF!</v>
      </c>
      <c r="BE26" s="150" t="s">
        <v>71</v>
      </c>
    </row>
    <row r="27" spans="1:58" ht="90.75" customHeight="1" x14ac:dyDescent="0.25">
      <c r="A27" s="112" t="s">
        <v>390</v>
      </c>
      <c r="B27" s="95" t="s">
        <v>112</v>
      </c>
      <c r="C27" s="4" t="s">
        <v>216</v>
      </c>
      <c r="D27" s="3" t="s">
        <v>55</v>
      </c>
      <c r="E27" s="5">
        <v>52884342</v>
      </c>
      <c r="F27" s="70">
        <v>6</v>
      </c>
      <c r="G27" s="135" t="s">
        <v>411</v>
      </c>
      <c r="H27" s="62" t="s">
        <v>89</v>
      </c>
      <c r="I27" s="145">
        <v>44593</v>
      </c>
      <c r="J27" s="145">
        <f>'TOTAL CONTRATOS'!F51</f>
        <v>44595</v>
      </c>
      <c r="K27" s="146">
        <f>'TOTAL CONTRATOS'!G51</f>
        <v>44836</v>
      </c>
      <c r="L27" s="137" t="s">
        <v>413</v>
      </c>
      <c r="M27" s="136">
        <v>44579</v>
      </c>
      <c r="N27" s="106" t="s">
        <v>160</v>
      </c>
      <c r="O27" s="137" t="s">
        <v>765</v>
      </c>
      <c r="P27" s="145">
        <v>44595</v>
      </c>
      <c r="Q27" s="140">
        <v>35000000</v>
      </c>
      <c r="R27" s="138" t="s">
        <v>414</v>
      </c>
      <c r="S27" s="138"/>
      <c r="T27" s="138"/>
      <c r="U27" s="138"/>
      <c r="V27" s="139">
        <v>0.2</v>
      </c>
      <c r="W27" s="139">
        <v>0.1</v>
      </c>
      <c r="X27" s="139" t="s">
        <v>64</v>
      </c>
      <c r="Y27" s="139" t="s">
        <v>64</v>
      </c>
      <c r="Z27" s="139" t="s">
        <v>64</v>
      </c>
      <c r="AA27" s="145"/>
      <c r="AB27" s="140">
        <f>+Q27</f>
        <v>35000000</v>
      </c>
      <c r="AC27" s="123" t="e">
        <f>+'TOTAL CONTRATOS'!#REF!</f>
        <v>#REF!</v>
      </c>
      <c r="AD27" s="127" t="e">
        <f t="shared" ref="AD27:AD33" si="7">SUM(AB27-AC27)</f>
        <v>#REF!</v>
      </c>
      <c r="AE27" s="129" t="e">
        <f t="shared" ref="AE27:AE32" si="8">SUM(AC27*100/AB27)</f>
        <v>#REF!</v>
      </c>
      <c r="AF27" s="126" t="e">
        <f>+'TOTAL CONTRATOS'!#REF!</f>
        <v>#REF!</v>
      </c>
      <c r="AG27" s="4" t="s">
        <v>412</v>
      </c>
      <c r="AH27" s="3" t="s">
        <v>364</v>
      </c>
      <c r="AI27" s="7" t="s">
        <v>363</v>
      </c>
      <c r="AJ27" s="69" t="s">
        <v>365</v>
      </c>
      <c r="AK27" s="143" t="s">
        <v>65</v>
      </c>
      <c r="AL27" s="3"/>
      <c r="AM27" s="138" t="e">
        <f>'TOTAL CONTRATOS'!#REF!</f>
        <v>#REF!</v>
      </c>
      <c r="AN27" s="3" t="s">
        <v>66</v>
      </c>
      <c r="AO27" s="91">
        <v>29941</v>
      </c>
      <c r="AP27" s="3" t="s">
        <v>92</v>
      </c>
      <c r="AQ27" s="3" t="s">
        <v>76</v>
      </c>
      <c r="AR27" s="91">
        <v>44595</v>
      </c>
      <c r="AS27" s="3" t="s">
        <v>77</v>
      </c>
      <c r="AT27" s="147">
        <f t="shared" si="2"/>
        <v>241</v>
      </c>
      <c r="AU27" s="151">
        <v>44583</v>
      </c>
      <c r="AV27" s="151">
        <v>44593</v>
      </c>
      <c r="AW27" s="24">
        <f t="shared" si="5"/>
        <v>7</v>
      </c>
      <c r="AX27" s="148" t="s">
        <v>69</v>
      </c>
      <c r="AY27" s="24" t="s">
        <v>70</v>
      </c>
      <c r="AZ27" s="152"/>
      <c r="BA27" s="149" t="e">
        <f>'TOTAL CONTRATOS'!#REF!</f>
        <v>#REF!</v>
      </c>
      <c r="BB27" s="151">
        <v>43844</v>
      </c>
      <c r="BC27" s="61" t="e">
        <f>'TOTAL CONTRATOS'!#REF!</f>
        <v>#REF!</v>
      </c>
      <c r="BD27" s="61" t="e">
        <f>'TOTAL CONTRATOS'!#REF!</f>
        <v>#REF!</v>
      </c>
      <c r="BE27" s="150" t="s">
        <v>71</v>
      </c>
    </row>
    <row r="28" spans="1:58" ht="162" x14ac:dyDescent="0.25">
      <c r="A28" s="112" t="s">
        <v>341</v>
      </c>
      <c r="B28" s="95" t="s">
        <v>112</v>
      </c>
      <c r="C28" s="3" t="s">
        <v>217</v>
      </c>
      <c r="D28" s="4" t="s">
        <v>55</v>
      </c>
      <c r="E28" s="8">
        <v>39693146</v>
      </c>
      <c r="F28" s="134">
        <v>1</v>
      </c>
      <c r="G28" s="135" t="s">
        <v>264</v>
      </c>
      <c r="H28" s="62" t="s">
        <v>89</v>
      </c>
      <c r="I28" s="145">
        <v>44582</v>
      </c>
      <c r="J28" s="145">
        <f>'TOTAL CONTRATOS'!F25</f>
        <v>44588</v>
      </c>
      <c r="K28" s="146">
        <f>'TOTAL CONTRATOS'!G25</f>
        <v>44936</v>
      </c>
      <c r="L28" s="137" t="s">
        <v>366</v>
      </c>
      <c r="M28" s="136">
        <v>44575</v>
      </c>
      <c r="N28" s="106" t="s">
        <v>160</v>
      </c>
      <c r="O28" s="137" t="s">
        <v>741</v>
      </c>
      <c r="P28" s="146">
        <v>44586</v>
      </c>
      <c r="Q28" s="140">
        <v>50000000</v>
      </c>
      <c r="R28" s="138" t="s">
        <v>90</v>
      </c>
      <c r="S28" s="138"/>
      <c r="T28" s="138"/>
      <c r="U28" s="138"/>
      <c r="V28" s="65">
        <v>0.2</v>
      </c>
      <c r="W28" s="65">
        <v>0.1</v>
      </c>
      <c r="X28" s="65" t="s">
        <v>64</v>
      </c>
      <c r="Y28" s="65" t="s">
        <v>64</v>
      </c>
      <c r="Z28" s="65" t="s">
        <v>64</v>
      </c>
      <c r="AA28" s="98">
        <v>44983</v>
      </c>
      <c r="AB28" s="107">
        <f>SUM(Q28)</f>
        <v>50000000</v>
      </c>
      <c r="AC28" s="123" t="e">
        <f>+'TOTAL CONTRATOS'!#REF!</f>
        <v>#REF!</v>
      </c>
      <c r="AD28" s="142" t="e">
        <f t="shared" si="7"/>
        <v>#REF!</v>
      </c>
      <c r="AE28" s="64" t="e">
        <f t="shared" si="8"/>
        <v>#REF!</v>
      </c>
      <c r="AF28" s="126" t="e">
        <f>+'TOTAL CONTRATOS'!#REF!</f>
        <v>#REF!</v>
      </c>
      <c r="AG28" s="4" t="s">
        <v>298</v>
      </c>
      <c r="AH28" s="3" t="s">
        <v>364</v>
      </c>
      <c r="AI28" s="7" t="s">
        <v>363</v>
      </c>
      <c r="AJ28" s="69" t="s">
        <v>365</v>
      </c>
      <c r="AK28" s="143" t="s">
        <v>65</v>
      </c>
      <c r="AL28" s="144"/>
      <c r="AM28" s="135" t="s">
        <v>239</v>
      </c>
      <c r="AN28" s="3" t="s">
        <v>66</v>
      </c>
      <c r="AO28" s="91">
        <v>23948</v>
      </c>
      <c r="AP28" s="89" t="s">
        <v>111</v>
      </c>
      <c r="AQ28" s="162" t="s">
        <v>88</v>
      </c>
      <c r="AR28" s="91">
        <v>44586</v>
      </c>
      <c r="AS28" s="3" t="s">
        <v>77</v>
      </c>
      <c r="AT28" s="147">
        <f t="shared" si="2"/>
        <v>348</v>
      </c>
      <c r="AU28" s="99">
        <v>44575</v>
      </c>
      <c r="AV28" s="99">
        <v>44582</v>
      </c>
      <c r="AW28" s="24">
        <f t="shared" si="5"/>
        <v>6</v>
      </c>
      <c r="AX28" s="148" t="s">
        <v>69</v>
      </c>
      <c r="AY28" s="24" t="s">
        <v>79</v>
      </c>
      <c r="AZ28" s="78" t="s">
        <v>91</v>
      </c>
      <c r="BA28" s="149" t="e">
        <f>'TOTAL CONTRATOS'!#REF!</f>
        <v>#REF!</v>
      </c>
      <c r="BB28" s="76">
        <v>43417</v>
      </c>
      <c r="BC28" s="61" t="e">
        <f>'TOTAL CONTRATOS'!#REF!</f>
        <v>#REF!</v>
      </c>
      <c r="BD28" s="132" t="e">
        <f>'TOTAL CONTRATOS'!#REF!</f>
        <v>#REF!</v>
      </c>
      <c r="BE28" s="150" t="s">
        <v>71</v>
      </c>
      <c r="BF28" s="6"/>
    </row>
    <row r="29" spans="1:58" ht="101.25" x14ac:dyDescent="0.25">
      <c r="A29" s="112" t="s">
        <v>617</v>
      </c>
      <c r="B29" s="95" t="s">
        <v>162</v>
      </c>
      <c r="C29" s="3" t="s">
        <v>685</v>
      </c>
      <c r="D29" s="4" t="s">
        <v>55</v>
      </c>
      <c r="E29" s="5">
        <v>20408885</v>
      </c>
      <c r="F29" s="134">
        <v>7</v>
      </c>
      <c r="G29" s="135" t="s">
        <v>686</v>
      </c>
      <c r="H29" s="143" t="s">
        <v>107</v>
      </c>
      <c r="I29" s="145">
        <v>44624</v>
      </c>
      <c r="J29" s="145">
        <f>'TOTAL CONTRATOS'!F100</f>
        <v>44630</v>
      </c>
      <c r="K29" s="146">
        <f>'TOTAL CONTRATOS'!G100</f>
        <v>44813</v>
      </c>
      <c r="L29" s="137" t="s">
        <v>688</v>
      </c>
      <c r="M29" s="136">
        <v>44614</v>
      </c>
      <c r="N29" s="116" t="s">
        <v>831</v>
      </c>
      <c r="O29" s="137" t="s">
        <v>830</v>
      </c>
      <c r="P29" s="136">
        <v>44628</v>
      </c>
      <c r="Q29" s="63">
        <v>5112000</v>
      </c>
      <c r="R29" s="138" t="s">
        <v>687</v>
      </c>
      <c r="S29" s="138"/>
      <c r="T29" s="138"/>
      <c r="U29" s="138"/>
      <c r="V29" s="65">
        <v>0.2</v>
      </c>
      <c r="W29" s="65">
        <v>0.1</v>
      </c>
      <c r="X29" s="65" t="s">
        <v>64</v>
      </c>
      <c r="Y29" s="65" t="s">
        <v>64</v>
      </c>
      <c r="Z29" s="65" t="s">
        <v>64</v>
      </c>
      <c r="AA29" s="100" t="s">
        <v>64</v>
      </c>
      <c r="AB29" s="141">
        <f>+Q29</f>
        <v>5112000</v>
      </c>
      <c r="AC29" s="123" t="e">
        <f>+'TOTAL CONTRATOS'!#REF!</f>
        <v>#REF!</v>
      </c>
      <c r="AD29" s="127" t="e">
        <f t="shared" si="7"/>
        <v>#REF!</v>
      </c>
      <c r="AE29" s="129" t="e">
        <f t="shared" si="8"/>
        <v>#REF!</v>
      </c>
      <c r="AF29" s="126" t="e">
        <f>+'TOTAL CONTRATOS'!#REF!</f>
        <v>#REF!</v>
      </c>
      <c r="AG29" s="4" t="s">
        <v>470</v>
      </c>
      <c r="AH29" s="3" t="s">
        <v>471</v>
      </c>
      <c r="AI29" s="8">
        <v>79985065</v>
      </c>
      <c r="AJ29" s="5">
        <v>2</v>
      </c>
      <c r="AK29" s="143" t="s">
        <v>65</v>
      </c>
      <c r="AL29" s="144"/>
      <c r="AM29" s="135" t="s">
        <v>832</v>
      </c>
      <c r="AN29" s="3" t="s">
        <v>66</v>
      </c>
      <c r="AO29" s="145">
        <v>19988</v>
      </c>
      <c r="AP29" s="68" t="s">
        <v>119</v>
      </c>
      <c r="AQ29" s="68" t="s">
        <v>76</v>
      </c>
      <c r="AR29" s="145">
        <v>44629</v>
      </c>
      <c r="AS29" s="3" t="s">
        <v>77</v>
      </c>
      <c r="AT29" s="147">
        <f t="shared" si="2"/>
        <v>183</v>
      </c>
      <c r="AU29" s="99">
        <v>44620</v>
      </c>
      <c r="AV29" s="99">
        <v>44622</v>
      </c>
      <c r="AW29" s="24">
        <f t="shared" si="5"/>
        <v>3</v>
      </c>
      <c r="AX29" s="148" t="s">
        <v>78</v>
      </c>
      <c r="AY29" s="24" t="s">
        <v>98</v>
      </c>
      <c r="AZ29" s="152">
        <v>80</v>
      </c>
      <c r="BA29" s="157" t="e">
        <f>'TOTAL CONTRATOS'!#REF!</f>
        <v>#REF!</v>
      </c>
      <c r="BB29" s="151">
        <v>43858</v>
      </c>
      <c r="BC29" s="61" t="e">
        <f>'TOTAL CONTRATOS'!#REF!</f>
        <v>#REF!</v>
      </c>
      <c r="BD29" s="61" t="e">
        <f>'TOTAL CONTRATOS'!#REF!</f>
        <v>#REF!</v>
      </c>
      <c r="BE29" s="150" t="s">
        <v>71</v>
      </c>
    </row>
    <row r="30" spans="1:58" ht="81.75" customHeight="1" x14ac:dyDescent="0.25">
      <c r="A30" s="112" t="s">
        <v>516</v>
      </c>
      <c r="B30" s="95" t="s">
        <v>112</v>
      </c>
      <c r="C30" s="4" t="s">
        <v>62</v>
      </c>
      <c r="D30" s="83" t="s">
        <v>55</v>
      </c>
      <c r="E30" s="8">
        <v>51820818</v>
      </c>
      <c r="F30" s="8" t="s">
        <v>517</v>
      </c>
      <c r="G30" s="135" t="s">
        <v>518</v>
      </c>
      <c r="H30" s="62" t="s">
        <v>89</v>
      </c>
      <c r="I30" s="145">
        <v>44608</v>
      </c>
      <c r="J30" s="145">
        <f>'TOTAL CONTRATOS'!F71</f>
        <v>44613</v>
      </c>
      <c r="K30" s="146">
        <f>'TOTAL CONTRATOS'!G71</f>
        <v>44930</v>
      </c>
      <c r="L30" s="84" t="s">
        <v>521</v>
      </c>
      <c r="M30" s="136">
        <v>44600</v>
      </c>
      <c r="N30" s="106" t="s">
        <v>160</v>
      </c>
      <c r="O30" s="67" t="s">
        <v>556</v>
      </c>
      <c r="P30" s="146">
        <v>44610</v>
      </c>
      <c r="Q30" s="63">
        <v>80000000</v>
      </c>
      <c r="R30" s="138" t="s">
        <v>87</v>
      </c>
      <c r="S30" s="138"/>
      <c r="T30" s="138"/>
      <c r="U30" s="138"/>
      <c r="V30" s="139">
        <v>0.2</v>
      </c>
      <c r="W30" s="139">
        <v>0.1</v>
      </c>
      <c r="X30" s="139" t="s">
        <v>64</v>
      </c>
      <c r="Y30" s="139" t="s">
        <v>64</v>
      </c>
      <c r="Z30" s="139" t="s">
        <v>64</v>
      </c>
      <c r="AA30" s="145">
        <v>44775</v>
      </c>
      <c r="AB30" s="140">
        <f>+Q30</f>
        <v>80000000</v>
      </c>
      <c r="AC30" s="123" t="e">
        <f>+'TOTAL CONTRATOS'!#REF!</f>
        <v>#REF!</v>
      </c>
      <c r="AD30" s="127" t="e">
        <f t="shared" si="7"/>
        <v>#REF!</v>
      </c>
      <c r="AE30" s="128" t="e">
        <f t="shared" si="8"/>
        <v>#REF!</v>
      </c>
      <c r="AF30" s="126" t="e">
        <f>+'TOTAL CONTRATOS'!#REF!</f>
        <v>#REF!</v>
      </c>
      <c r="AG30" s="4" t="s">
        <v>576</v>
      </c>
      <c r="AH30" s="3" t="s">
        <v>628</v>
      </c>
      <c r="AI30" s="7" t="s">
        <v>724</v>
      </c>
      <c r="AJ30" s="69" t="s">
        <v>630</v>
      </c>
      <c r="AK30" s="143" t="s">
        <v>65</v>
      </c>
      <c r="AL30" s="3"/>
      <c r="AM30" s="138" t="s">
        <v>519</v>
      </c>
      <c r="AN30" s="3" t="s">
        <v>66</v>
      </c>
      <c r="AO30" s="91">
        <v>24272</v>
      </c>
      <c r="AP30" s="3" t="s">
        <v>520</v>
      </c>
      <c r="AQ30" s="3" t="s">
        <v>114</v>
      </c>
      <c r="AR30" s="91" t="s">
        <v>84</v>
      </c>
      <c r="AS30" s="3" t="s">
        <v>77</v>
      </c>
      <c r="AT30" s="147">
        <f t="shared" si="2"/>
        <v>317</v>
      </c>
      <c r="AU30" s="151">
        <v>44217</v>
      </c>
      <c r="AV30" s="151">
        <v>44218</v>
      </c>
      <c r="AW30" s="24">
        <f t="shared" si="5"/>
        <v>2</v>
      </c>
      <c r="AX30" s="148" t="s">
        <v>69</v>
      </c>
      <c r="AY30" s="24" t="s">
        <v>70</v>
      </c>
      <c r="AZ30" s="152">
        <v>80</v>
      </c>
      <c r="BA30" s="157" t="e">
        <f>'TOTAL CONTRATOS'!#REF!</f>
        <v>#REF!</v>
      </c>
      <c r="BB30" s="151">
        <v>43840</v>
      </c>
      <c r="BC30" s="61" t="e">
        <f>'TOTAL CONTRATOS'!#REF!</f>
        <v>#REF!</v>
      </c>
      <c r="BD30" s="132" t="e">
        <f>'TOTAL CONTRATOS'!#REF!</f>
        <v>#REF!</v>
      </c>
      <c r="BE30" s="150" t="s">
        <v>71</v>
      </c>
    </row>
    <row r="31" spans="1:58" ht="78.75" customHeight="1" x14ac:dyDescent="0.25">
      <c r="A31" s="112" t="s">
        <v>621</v>
      </c>
      <c r="B31" s="95" t="s">
        <v>427</v>
      </c>
      <c r="C31" s="4" t="s">
        <v>62</v>
      </c>
      <c r="D31" s="83" t="s">
        <v>55</v>
      </c>
      <c r="E31" s="8">
        <v>51820818</v>
      </c>
      <c r="F31" s="8" t="s">
        <v>517</v>
      </c>
      <c r="G31" s="135" t="s">
        <v>663</v>
      </c>
      <c r="H31" s="62" t="s">
        <v>107</v>
      </c>
      <c r="I31" s="145">
        <v>44624</v>
      </c>
      <c r="J31" s="145">
        <f>'TOTAL CONTRATOS'!F103</f>
        <v>44629</v>
      </c>
      <c r="K31" s="146">
        <f>'TOTAL CONTRATOS'!G103</f>
        <v>44813</v>
      </c>
      <c r="L31" s="67" t="s">
        <v>665</v>
      </c>
      <c r="M31" s="136">
        <v>44614</v>
      </c>
      <c r="N31" s="106" t="s">
        <v>837</v>
      </c>
      <c r="O31" s="67" t="s">
        <v>836</v>
      </c>
      <c r="P31" s="146">
        <v>44629</v>
      </c>
      <c r="Q31" s="140">
        <v>5112000</v>
      </c>
      <c r="R31" s="138" t="s">
        <v>664</v>
      </c>
      <c r="S31" s="138"/>
      <c r="T31" s="138"/>
      <c r="U31" s="138"/>
      <c r="V31" s="139">
        <v>0.2</v>
      </c>
      <c r="W31" s="139">
        <v>0.1</v>
      </c>
      <c r="X31" s="139" t="s">
        <v>64</v>
      </c>
      <c r="Y31" s="139" t="s">
        <v>64</v>
      </c>
      <c r="Z31" s="139" t="s">
        <v>64</v>
      </c>
      <c r="AA31" s="145" t="s">
        <v>64</v>
      </c>
      <c r="AB31" s="141">
        <f>+Q31</f>
        <v>5112000</v>
      </c>
      <c r="AC31" s="123" t="e">
        <f>+'TOTAL CONTRATOS'!#REF!</f>
        <v>#REF!</v>
      </c>
      <c r="AD31" s="127" t="e">
        <f t="shared" si="7"/>
        <v>#REF!</v>
      </c>
      <c r="AE31" s="128" t="e">
        <f t="shared" si="8"/>
        <v>#REF!</v>
      </c>
      <c r="AF31" s="126" t="e">
        <f>+'TOTAL CONTRATOS'!#REF!</f>
        <v>#REF!</v>
      </c>
      <c r="AG31" s="4" t="s">
        <v>470</v>
      </c>
      <c r="AH31" s="3" t="s">
        <v>471</v>
      </c>
      <c r="AI31" s="7">
        <v>79985065</v>
      </c>
      <c r="AJ31" s="69">
        <v>2</v>
      </c>
      <c r="AK31" s="143" t="s">
        <v>65</v>
      </c>
      <c r="AL31" s="3"/>
      <c r="AM31" s="138" t="s">
        <v>519</v>
      </c>
      <c r="AN31" s="3" t="s">
        <v>66</v>
      </c>
      <c r="AO31" s="91">
        <v>24272</v>
      </c>
      <c r="AP31" s="3" t="s">
        <v>520</v>
      </c>
      <c r="AQ31" s="3" t="s">
        <v>114</v>
      </c>
      <c r="AR31" s="91">
        <v>44630</v>
      </c>
      <c r="AS31" s="3" t="s">
        <v>77</v>
      </c>
      <c r="AT31" s="147">
        <f t="shared" si="2"/>
        <v>184</v>
      </c>
      <c r="AU31" s="151"/>
      <c r="AV31" s="151"/>
      <c r="AW31" s="24">
        <f t="shared" si="5"/>
        <v>0</v>
      </c>
      <c r="AX31" s="148" t="s">
        <v>69</v>
      </c>
      <c r="AY31" s="24" t="s">
        <v>70</v>
      </c>
      <c r="AZ31" s="152">
        <v>80</v>
      </c>
      <c r="BA31" s="157" t="e">
        <f>'TOTAL CONTRATOS'!#REF!</f>
        <v>#REF!</v>
      </c>
      <c r="BB31" s="151">
        <v>43840</v>
      </c>
      <c r="BC31" s="61" t="e">
        <f>'TOTAL CONTRATOS'!#REF!</f>
        <v>#REF!</v>
      </c>
      <c r="BD31" s="132" t="e">
        <f>'TOTAL CONTRATOS'!#REF!</f>
        <v>#REF!</v>
      </c>
      <c r="BE31" s="150" t="s">
        <v>71</v>
      </c>
    </row>
    <row r="32" spans="1:58" ht="78.75" x14ac:dyDescent="0.25">
      <c r="A32" s="112" t="s">
        <v>1213</v>
      </c>
      <c r="B32" s="95" t="s">
        <v>102</v>
      </c>
      <c r="C32" s="4" t="s">
        <v>1218</v>
      </c>
      <c r="D32" s="83" t="s">
        <v>55</v>
      </c>
      <c r="E32" s="8">
        <v>20866301</v>
      </c>
      <c r="F32" s="8">
        <v>1</v>
      </c>
      <c r="G32" s="135" t="s">
        <v>183</v>
      </c>
      <c r="H32" s="144" t="s">
        <v>1219</v>
      </c>
      <c r="I32" s="145">
        <v>44713</v>
      </c>
      <c r="J32" s="145">
        <v>44714</v>
      </c>
      <c r="K32" s="80">
        <v>44834</v>
      </c>
      <c r="L32" s="84" t="s">
        <v>154</v>
      </c>
      <c r="M32" s="136">
        <v>44579</v>
      </c>
      <c r="N32" s="106" t="s">
        <v>157</v>
      </c>
      <c r="O32" s="67" t="s">
        <v>1214</v>
      </c>
      <c r="P32" s="146">
        <v>44714</v>
      </c>
      <c r="Q32" s="63">
        <v>6165120</v>
      </c>
      <c r="R32" s="138" t="s">
        <v>132</v>
      </c>
      <c r="S32" s="138"/>
      <c r="T32" s="138"/>
      <c r="U32" s="138" t="s">
        <v>1215</v>
      </c>
      <c r="V32" s="139">
        <v>0.2</v>
      </c>
      <c r="W32" s="139">
        <v>0.1</v>
      </c>
      <c r="X32" s="139" t="s">
        <v>64</v>
      </c>
      <c r="Y32" s="139" t="s">
        <v>64</v>
      </c>
      <c r="Z32" s="139" t="s">
        <v>64</v>
      </c>
      <c r="AA32" s="145" t="s">
        <v>64</v>
      </c>
      <c r="AB32" s="141">
        <f>+Q32</f>
        <v>6165120</v>
      </c>
      <c r="AC32" s="123">
        <v>0</v>
      </c>
      <c r="AD32" s="142">
        <f t="shared" si="7"/>
        <v>6165120</v>
      </c>
      <c r="AE32" s="115">
        <f t="shared" si="8"/>
        <v>0</v>
      </c>
      <c r="AF32" s="126">
        <v>0</v>
      </c>
      <c r="AG32" s="4" t="s">
        <v>170</v>
      </c>
      <c r="AH32" s="3" t="s">
        <v>169</v>
      </c>
      <c r="AI32" s="5">
        <v>22732243</v>
      </c>
      <c r="AJ32" s="5">
        <v>4</v>
      </c>
      <c r="AK32" s="143" t="s">
        <v>65</v>
      </c>
      <c r="AL32" s="71"/>
      <c r="AM32" s="138" t="s">
        <v>1216</v>
      </c>
      <c r="AN32" s="3" t="s">
        <v>66</v>
      </c>
      <c r="AO32" s="91">
        <v>31224</v>
      </c>
      <c r="AP32" s="144" t="s">
        <v>92</v>
      </c>
      <c r="AQ32" s="144" t="s">
        <v>88</v>
      </c>
      <c r="AR32" s="91">
        <v>44714</v>
      </c>
      <c r="AS32" s="3" t="s">
        <v>77</v>
      </c>
      <c r="AT32" s="147">
        <f t="shared" si="2"/>
        <v>120</v>
      </c>
      <c r="AU32" s="151">
        <v>44712</v>
      </c>
      <c r="AV32" s="99">
        <v>44713</v>
      </c>
      <c r="AW32" s="24">
        <f t="shared" si="5"/>
        <v>2</v>
      </c>
      <c r="AX32" s="148" t="s">
        <v>69</v>
      </c>
      <c r="AY32" s="24" t="s">
        <v>166</v>
      </c>
      <c r="AZ32" s="152">
        <v>160</v>
      </c>
      <c r="BA32" s="157" t="s">
        <v>1217</v>
      </c>
      <c r="BB32" s="76">
        <v>44670</v>
      </c>
      <c r="BC32" s="61" t="s">
        <v>999</v>
      </c>
      <c r="BD32" s="132" t="s">
        <v>999</v>
      </c>
      <c r="BE32" s="150" t="s">
        <v>71</v>
      </c>
    </row>
    <row r="33" spans="1:57" ht="102.75" customHeight="1" x14ac:dyDescent="0.25">
      <c r="A33" s="112" t="s">
        <v>1098</v>
      </c>
      <c r="B33" s="95" t="s">
        <v>112</v>
      </c>
      <c r="C33" s="4" t="s">
        <v>214</v>
      </c>
      <c r="D33" s="68" t="s">
        <v>55</v>
      </c>
      <c r="E33" s="8">
        <v>52149686</v>
      </c>
      <c r="F33" s="8">
        <v>2</v>
      </c>
      <c r="G33" s="135" t="s">
        <v>1099</v>
      </c>
      <c r="H33" s="62" t="s">
        <v>89</v>
      </c>
      <c r="I33" s="145">
        <v>44686</v>
      </c>
      <c r="J33" s="145">
        <f>'TOTAL CONTRATOS'!F138</f>
        <v>44693</v>
      </c>
      <c r="K33" s="146">
        <f>'TOTAL CONTRATOS'!G138</f>
        <v>44937</v>
      </c>
      <c r="L33" s="84" t="s">
        <v>734</v>
      </c>
      <c r="M33" s="136">
        <v>44607</v>
      </c>
      <c r="N33" s="106" t="s">
        <v>160</v>
      </c>
      <c r="O33" s="67" t="s">
        <v>1112</v>
      </c>
      <c r="P33" s="146">
        <v>44690</v>
      </c>
      <c r="Q33" s="140">
        <v>45000000</v>
      </c>
      <c r="R33" s="138" t="s">
        <v>1100</v>
      </c>
      <c r="S33" s="138"/>
      <c r="T33" s="135"/>
      <c r="U33" s="138"/>
      <c r="V33" s="139">
        <v>0.2</v>
      </c>
      <c r="W33" s="139">
        <v>0.1</v>
      </c>
      <c r="X33" s="139" t="s">
        <v>64</v>
      </c>
      <c r="Y33" s="139" t="s">
        <v>64</v>
      </c>
      <c r="Z33" s="139" t="s">
        <v>64</v>
      </c>
      <c r="AA33" s="145">
        <v>44776</v>
      </c>
      <c r="AB33" s="141">
        <f>SUM(Q33)</f>
        <v>45000000</v>
      </c>
      <c r="AC33" s="123" t="e">
        <f>+'TOTAL CONTRATOS'!#REF!</f>
        <v>#REF!</v>
      </c>
      <c r="AD33" s="127" t="e">
        <f t="shared" si="7"/>
        <v>#REF!</v>
      </c>
      <c r="AE33" s="128" t="e">
        <f>+AC33*100/AB33</f>
        <v>#REF!</v>
      </c>
      <c r="AF33" s="126" t="e">
        <f>+'TOTAL CONTRATOS'!#REF!</f>
        <v>#REF!</v>
      </c>
      <c r="AG33" s="4" t="s">
        <v>1069</v>
      </c>
      <c r="AH33" s="3" t="s">
        <v>1070</v>
      </c>
      <c r="AI33" s="5" t="s">
        <v>1101</v>
      </c>
      <c r="AJ33" s="94" t="s">
        <v>1102</v>
      </c>
      <c r="AK33" s="143" t="s">
        <v>65</v>
      </c>
      <c r="AL33" s="138"/>
      <c r="AM33" s="138" t="s">
        <v>1103</v>
      </c>
      <c r="AN33" s="3" t="s">
        <v>66</v>
      </c>
      <c r="AO33" s="144">
        <v>26991</v>
      </c>
      <c r="AP33" s="143" t="s">
        <v>501</v>
      </c>
      <c r="AQ33" s="143" t="s">
        <v>88</v>
      </c>
      <c r="AR33" s="186" t="s">
        <v>72</v>
      </c>
      <c r="AS33" s="143" t="s">
        <v>77</v>
      </c>
      <c r="AT33" s="147">
        <f t="shared" si="2"/>
        <v>244</v>
      </c>
      <c r="AU33" s="189"/>
      <c r="AV33" s="189"/>
      <c r="AW33" s="24"/>
      <c r="AX33" s="192" t="s">
        <v>69</v>
      </c>
      <c r="AY33" s="193" t="s">
        <v>79</v>
      </c>
      <c r="AZ33" s="24">
        <v>80</v>
      </c>
      <c r="BA33" s="157" t="e">
        <f>'TOTAL CONTRATOS'!#REF!</f>
        <v>#REF!</v>
      </c>
      <c r="BB33" s="195">
        <v>43820</v>
      </c>
      <c r="BC33" s="132" t="e">
        <f>'TOTAL CONTRATOS'!#REF!</f>
        <v>#REF!</v>
      </c>
      <c r="BD33" s="132" t="e">
        <f>'TOTAL CONTRATOS'!#REF!</f>
        <v>#REF!</v>
      </c>
      <c r="BE33" s="150" t="s">
        <v>71</v>
      </c>
    </row>
    <row r="34" spans="1:57" ht="77.25" customHeight="1" x14ac:dyDescent="0.25">
      <c r="A34" s="112" t="s">
        <v>490</v>
      </c>
      <c r="B34" s="58" t="s">
        <v>102</v>
      </c>
      <c r="C34" s="29" t="s">
        <v>491</v>
      </c>
      <c r="D34" s="33" t="s">
        <v>55</v>
      </c>
      <c r="E34" s="30">
        <v>51745924</v>
      </c>
      <c r="F34" s="35">
        <v>3</v>
      </c>
      <c r="G34" s="36" t="s">
        <v>496</v>
      </c>
      <c r="H34" s="37" t="s">
        <v>473</v>
      </c>
      <c r="I34" s="168">
        <v>44606</v>
      </c>
      <c r="J34" s="168">
        <f>'TOTAL CONTRATOS'!F69</f>
        <v>44608</v>
      </c>
      <c r="K34" s="168">
        <f>'TOTAL CONTRATOS'!G69</f>
        <v>44757</v>
      </c>
      <c r="L34" s="167" t="s">
        <v>498</v>
      </c>
      <c r="M34" s="38">
        <v>44600</v>
      </c>
      <c r="N34" s="165" t="s">
        <v>157</v>
      </c>
      <c r="O34" s="39" t="s">
        <v>72</v>
      </c>
      <c r="P34" s="166" t="s">
        <v>72</v>
      </c>
      <c r="Q34" s="40">
        <v>9500000</v>
      </c>
      <c r="R34" s="41" t="s">
        <v>499</v>
      </c>
      <c r="S34" s="41"/>
      <c r="T34" s="41"/>
      <c r="U34" s="41"/>
      <c r="V34" s="42">
        <v>0.2</v>
      </c>
      <c r="W34" s="42">
        <v>0.1</v>
      </c>
      <c r="X34" s="42" t="s">
        <v>64</v>
      </c>
      <c r="Y34" s="42" t="s">
        <v>64</v>
      </c>
      <c r="Z34" s="42" t="s">
        <v>64</v>
      </c>
      <c r="AA34" s="38" t="s">
        <v>64</v>
      </c>
      <c r="AB34" s="173">
        <f>+Q34</f>
        <v>9500000</v>
      </c>
      <c r="AC34" s="123" t="e">
        <f>+'TOTAL CONTRATOS'!#REF!</f>
        <v>#REF!</v>
      </c>
      <c r="AD34" s="175" t="e">
        <f>+AB34-AC34</f>
        <v>#REF!</v>
      </c>
      <c r="AE34" s="178" t="e">
        <f>+AC34*100/AB34</f>
        <v>#REF!</v>
      </c>
      <c r="AF34" s="126" t="e">
        <f>+'TOTAL CONTRATOS'!#REF!</f>
        <v>#REF!</v>
      </c>
      <c r="AG34" s="33" t="s">
        <v>497</v>
      </c>
      <c r="AH34" s="33" t="s">
        <v>497</v>
      </c>
      <c r="AI34" s="29" t="s">
        <v>506</v>
      </c>
      <c r="AJ34" s="45">
        <v>39567370</v>
      </c>
      <c r="AK34" s="47" t="s">
        <v>698</v>
      </c>
      <c r="AL34" s="29"/>
      <c r="AM34" s="41" t="s">
        <v>500</v>
      </c>
      <c r="AN34" s="29" t="s">
        <v>66</v>
      </c>
      <c r="AO34" s="48">
        <v>23421</v>
      </c>
      <c r="AP34" s="37" t="s">
        <v>501</v>
      </c>
      <c r="AQ34" s="185" t="s">
        <v>502</v>
      </c>
      <c r="AR34" s="187">
        <v>44607</v>
      </c>
      <c r="AS34" s="29" t="s">
        <v>77</v>
      </c>
      <c r="AT34" s="188">
        <f t="shared" si="2"/>
        <v>149</v>
      </c>
      <c r="AU34" s="190">
        <v>44602</v>
      </c>
      <c r="AV34" s="190">
        <v>44606</v>
      </c>
      <c r="AW34" s="49">
        <f>IF(AV34="ANULADO","ANULADO",NETWORKDAYS.INTL(AU34,AV34))</f>
        <v>3</v>
      </c>
      <c r="AX34" s="50" t="s">
        <v>83</v>
      </c>
      <c r="AY34" s="49"/>
      <c r="AZ34" s="194"/>
      <c r="BA34" s="50" t="e">
        <f>'TOTAL CONTRATOS'!#REF!</f>
        <v>#REF!</v>
      </c>
      <c r="BB34" s="196">
        <v>44595</v>
      </c>
      <c r="BC34" s="51" t="e">
        <f>'TOTAL CONTRATOS'!#REF!</f>
        <v>#REF!</v>
      </c>
      <c r="BD34" s="51" t="e">
        <f>'TOTAL CONTRATOS'!#REF!</f>
        <v>#REF!</v>
      </c>
      <c r="BE34" s="52" t="s">
        <v>71</v>
      </c>
    </row>
    <row r="35" spans="1:57" s="53" customFormat="1" ht="86.25" customHeight="1" x14ac:dyDescent="0.25">
      <c r="A35" s="112" t="s">
        <v>1123</v>
      </c>
      <c r="B35" s="95" t="s">
        <v>102</v>
      </c>
      <c r="C35" s="3" t="s">
        <v>495</v>
      </c>
      <c r="D35" s="4" t="s">
        <v>55</v>
      </c>
      <c r="E35" s="5">
        <v>1023976175</v>
      </c>
      <c r="F35" s="134">
        <v>3</v>
      </c>
      <c r="G35" s="135" t="s">
        <v>1124</v>
      </c>
      <c r="H35" s="37" t="s">
        <v>184</v>
      </c>
      <c r="I35" s="145">
        <v>44694</v>
      </c>
      <c r="J35" s="168">
        <f>'TOTAL CONTRATOS'!F142</f>
        <v>44697</v>
      </c>
      <c r="K35" s="38">
        <f>'TOTAL CONTRATOS'!G142</f>
        <v>44849</v>
      </c>
      <c r="L35" s="84" t="s">
        <v>1125</v>
      </c>
      <c r="M35" s="146">
        <v>44657</v>
      </c>
      <c r="N35" s="165" t="s">
        <v>157</v>
      </c>
      <c r="O35" s="137" t="s">
        <v>72</v>
      </c>
      <c r="P35" s="136" t="s">
        <v>72</v>
      </c>
      <c r="Q35" s="140">
        <v>7905000</v>
      </c>
      <c r="R35" s="41" t="s">
        <v>1126</v>
      </c>
      <c r="S35" s="138"/>
      <c r="T35" s="138"/>
      <c r="U35" s="138"/>
      <c r="V35" s="65">
        <v>0.2</v>
      </c>
      <c r="W35" s="65">
        <v>0.1</v>
      </c>
      <c r="X35" s="42" t="s">
        <v>64</v>
      </c>
      <c r="Y35" s="42" t="s">
        <v>64</v>
      </c>
      <c r="Z35" s="42" t="s">
        <v>64</v>
      </c>
      <c r="AA35" s="146" t="s">
        <v>64</v>
      </c>
      <c r="AB35" s="140">
        <f>+Q35</f>
        <v>7905000</v>
      </c>
      <c r="AC35" s="123" t="e">
        <f>+'TOTAL CONTRATOS'!#REF!</f>
        <v>#REF!</v>
      </c>
      <c r="AD35" s="175" t="e">
        <f>+AB35-AC35</f>
        <v>#REF!</v>
      </c>
      <c r="AE35" s="178" t="e">
        <f>+AC35*100/AB35</f>
        <v>#REF!</v>
      </c>
      <c r="AF35" s="126" t="e">
        <f>+'TOTAL CONTRATOS'!#REF!</f>
        <v>#REF!</v>
      </c>
      <c r="AG35" s="33" t="s">
        <v>1128</v>
      </c>
      <c r="AH35" s="29" t="s">
        <v>1127</v>
      </c>
      <c r="AI35" s="30" t="s">
        <v>1129</v>
      </c>
      <c r="AJ35" s="30" t="s">
        <v>1130</v>
      </c>
      <c r="AK35" s="47" t="s">
        <v>1131</v>
      </c>
      <c r="AL35" s="29"/>
      <c r="AM35" s="138" t="s">
        <v>1132</v>
      </c>
      <c r="AN35" s="3" t="s">
        <v>66</v>
      </c>
      <c r="AO35" s="91">
        <v>36280</v>
      </c>
      <c r="AP35" s="89" t="s">
        <v>501</v>
      </c>
      <c r="AQ35" s="144" t="s">
        <v>88</v>
      </c>
      <c r="AR35" s="102"/>
      <c r="AS35" s="3" t="s">
        <v>77</v>
      </c>
      <c r="AT35" s="147">
        <f t="shared" si="2"/>
        <v>152</v>
      </c>
      <c r="AU35" s="99">
        <v>44690</v>
      </c>
      <c r="AV35" s="99">
        <v>44693</v>
      </c>
      <c r="AW35" s="24">
        <f>IF(AV35="ANULADO","ANULADO",NETWORKDAYS.INTL(AU35,AV35))</f>
        <v>4</v>
      </c>
      <c r="AX35" s="149" t="s">
        <v>83</v>
      </c>
      <c r="AY35" s="24" t="s">
        <v>79</v>
      </c>
      <c r="AZ35" s="86"/>
      <c r="BA35" s="149" t="s">
        <v>507</v>
      </c>
      <c r="BB35" s="76">
        <v>44601</v>
      </c>
      <c r="BC35" s="132" t="e">
        <f>'TOTAL CONTRATOS'!#REF!</f>
        <v>#REF!</v>
      </c>
      <c r="BD35" s="132" t="e">
        <f>'TOTAL CONTRATOS'!#REF!</f>
        <v>#REF!</v>
      </c>
      <c r="BE35" s="150" t="s">
        <v>71</v>
      </c>
    </row>
    <row r="36" spans="1:57" s="53" customFormat="1" ht="80.25" customHeight="1" x14ac:dyDescent="0.25">
      <c r="A36" s="112" t="s">
        <v>285</v>
      </c>
      <c r="B36" s="95" t="s">
        <v>102</v>
      </c>
      <c r="C36" s="3" t="s">
        <v>254</v>
      </c>
      <c r="D36" s="4" t="s">
        <v>55</v>
      </c>
      <c r="E36" s="5">
        <v>1127612871</v>
      </c>
      <c r="F36" s="134">
        <v>7</v>
      </c>
      <c r="G36" s="135" t="s">
        <v>313</v>
      </c>
      <c r="H36" s="41" t="s">
        <v>295</v>
      </c>
      <c r="I36" s="145">
        <v>44575</v>
      </c>
      <c r="J36" s="145">
        <f>'TOTAL CONTRATOS'!F15</f>
        <v>44578</v>
      </c>
      <c r="K36" s="146">
        <f>'TOTAL CONTRATOS'!G15</f>
        <v>44742</v>
      </c>
      <c r="L36" s="137" t="s">
        <v>174</v>
      </c>
      <c r="M36" s="136">
        <v>44575</v>
      </c>
      <c r="N36" s="106" t="s">
        <v>157</v>
      </c>
      <c r="O36" s="137" t="s">
        <v>72</v>
      </c>
      <c r="P36" s="122">
        <v>44578</v>
      </c>
      <c r="Q36" s="140">
        <v>17056000</v>
      </c>
      <c r="R36" s="138" t="s">
        <v>132</v>
      </c>
      <c r="S36" s="138"/>
      <c r="T36" s="138"/>
      <c r="U36" s="138"/>
      <c r="V36" s="65">
        <v>0.2</v>
      </c>
      <c r="W36" s="65">
        <v>0.1</v>
      </c>
      <c r="X36" s="65" t="s">
        <v>64</v>
      </c>
      <c r="Y36" s="65" t="s">
        <v>64</v>
      </c>
      <c r="Z36" s="65" t="s">
        <v>64</v>
      </c>
      <c r="AA36" s="145" t="s">
        <v>64</v>
      </c>
      <c r="AB36" s="140">
        <f t="shared" ref="AB36:AB44" si="9">SUM(Q36)</f>
        <v>17056000</v>
      </c>
      <c r="AC36" s="123" t="e">
        <f>+'TOTAL CONTRATOS'!#REF!</f>
        <v>#REF!</v>
      </c>
      <c r="AD36" s="142" t="e">
        <f t="shared" ref="AD36:AD55" si="10">SUM(AB36-AC36)</f>
        <v>#REF!</v>
      </c>
      <c r="AE36" s="64" t="e">
        <f t="shared" ref="AE36:AE45" si="11">SUM(AC36*100/AB36)</f>
        <v>#REF!</v>
      </c>
      <c r="AF36" s="126" t="e">
        <f>+'TOTAL CONTRATOS'!#REF!</f>
        <v>#REF!</v>
      </c>
      <c r="AG36" s="3" t="s">
        <v>339</v>
      </c>
      <c r="AH36" s="3" t="s">
        <v>340</v>
      </c>
      <c r="AI36" s="8">
        <v>51736889</v>
      </c>
      <c r="AJ36" s="7">
        <v>5</v>
      </c>
      <c r="AK36" s="143" t="s">
        <v>72</v>
      </c>
      <c r="AL36" s="3"/>
      <c r="AM36" s="138" t="s">
        <v>255</v>
      </c>
      <c r="AN36" s="3" t="s">
        <v>66</v>
      </c>
      <c r="AO36" s="91">
        <v>29259</v>
      </c>
      <c r="AP36" s="89" t="s">
        <v>238</v>
      </c>
      <c r="AQ36" s="89" t="s">
        <v>88</v>
      </c>
      <c r="AR36" s="91" t="s">
        <v>72</v>
      </c>
      <c r="AS36" s="3" t="s">
        <v>77</v>
      </c>
      <c r="AT36" s="147">
        <f t="shared" si="2"/>
        <v>164</v>
      </c>
      <c r="AU36" s="99"/>
      <c r="AV36" s="99"/>
      <c r="AW36" s="24"/>
      <c r="AX36" s="148"/>
      <c r="AY36" s="24"/>
      <c r="AZ36" s="24"/>
      <c r="BA36" s="149" t="e">
        <f>'TOTAL CONTRATOS'!#REF!</f>
        <v>#REF!</v>
      </c>
      <c r="BB36" s="76"/>
      <c r="BC36" s="51" t="e">
        <f>'TOTAL CONTRATOS'!#REF!</f>
        <v>#REF!</v>
      </c>
      <c r="BD36" s="51" t="e">
        <f>'TOTAL CONTRATOS'!#REF!</f>
        <v>#REF!</v>
      </c>
      <c r="BE36" s="150" t="s">
        <v>71</v>
      </c>
    </row>
    <row r="37" spans="1:57" s="53" customFormat="1" ht="153" x14ac:dyDescent="0.25">
      <c r="A37" s="112" t="s">
        <v>342</v>
      </c>
      <c r="B37" s="95" t="s">
        <v>102</v>
      </c>
      <c r="C37" s="4" t="s">
        <v>134</v>
      </c>
      <c r="D37" s="4" t="s">
        <v>55</v>
      </c>
      <c r="E37" s="8">
        <v>1128051229</v>
      </c>
      <c r="F37" s="134">
        <v>3</v>
      </c>
      <c r="G37" s="135" t="s">
        <v>367</v>
      </c>
      <c r="H37" s="29" t="s">
        <v>89</v>
      </c>
      <c r="I37" s="145">
        <v>44586</v>
      </c>
      <c r="J37" s="145">
        <f>'TOTAL CONTRATOS'!F26</f>
        <v>44587</v>
      </c>
      <c r="K37" s="146">
        <f>'TOTAL CONTRATOS'!G26</f>
        <v>44915</v>
      </c>
      <c r="L37" s="137" t="s">
        <v>151</v>
      </c>
      <c r="M37" s="146">
        <v>44580</v>
      </c>
      <c r="N37" s="106" t="s">
        <v>160</v>
      </c>
      <c r="O37" s="137" t="s">
        <v>739</v>
      </c>
      <c r="P37" s="136">
        <v>44587</v>
      </c>
      <c r="Q37" s="140">
        <v>29952000</v>
      </c>
      <c r="R37" s="138" t="s">
        <v>73</v>
      </c>
      <c r="S37" s="138"/>
      <c r="T37" s="138"/>
      <c r="U37" s="138"/>
      <c r="V37" s="139">
        <v>0.2</v>
      </c>
      <c r="W37" s="139">
        <v>0.1</v>
      </c>
      <c r="X37" s="139" t="s">
        <v>64</v>
      </c>
      <c r="Y37" s="139" t="s">
        <v>64</v>
      </c>
      <c r="Z37" s="139" t="s">
        <v>64</v>
      </c>
      <c r="AA37" s="93" t="s">
        <v>64</v>
      </c>
      <c r="AB37" s="140">
        <f t="shared" si="9"/>
        <v>29952000</v>
      </c>
      <c r="AC37" s="123" t="e">
        <f>+'TOTAL CONTRATOS'!#REF!</f>
        <v>#REF!</v>
      </c>
      <c r="AD37" s="142" t="e">
        <f t="shared" si="10"/>
        <v>#REF!</v>
      </c>
      <c r="AE37" s="115" t="e">
        <f t="shared" si="11"/>
        <v>#REF!</v>
      </c>
      <c r="AF37" s="126" t="e">
        <f>+'TOTAL CONTRATOS'!#REF!</f>
        <v>#REF!</v>
      </c>
      <c r="AG37" s="3" t="s">
        <v>368</v>
      </c>
      <c r="AH37" s="3" t="s">
        <v>369</v>
      </c>
      <c r="AI37" s="8">
        <v>32703491</v>
      </c>
      <c r="AJ37" s="5">
        <v>7</v>
      </c>
      <c r="AK37" s="143" t="s">
        <v>65</v>
      </c>
      <c r="AL37" s="71"/>
      <c r="AM37" s="138" t="s">
        <v>137</v>
      </c>
      <c r="AN37" s="3" t="s">
        <v>66</v>
      </c>
      <c r="AO37" s="145">
        <v>31753</v>
      </c>
      <c r="AP37" s="62" t="s">
        <v>97</v>
      </c>
      <c r="AQ37" s="144" t="s">
        <v>86</v>
      </c>
      <c r="AR37" s="91">
        <v>44587</v>
      </c>
      <c r="AS37" s="3" t="s">
        <v>77</v>
      </c>
      <c r="AT37" s="147">
        <f t="shared" si="2"/>
        <v>328</v>
      </c>
      <c r="AU37" s="151">
        <v>44583</v>
      </c>
      <c r="AV37" s="151">
        <v>44586</v>
      </c>
      <c r="AW37" s="24">
        <f t="shared" ref="AW37:AW43" si="12">IF(AV37="ANULADO","ANULADO",NETWORKDAYS.INTL(AU37,AV37))</f>
        <v>2</v>
      </c>
      <c r="AX37" s="148" t="s">
        <v>104</v>
      </c>
      <c r="AY37" s="24" t="s">
        <v>70</v>
      </c>
      <c r="AZ37" s="152">
        <v>160</v>
      </c>
      <c r="BA37" s="149" t="e">
        <f>'TOTAL CONTRATOS'!#REF!</f>
        <v>#REF!</v>
      </c>
      <c r="BB37" s="151">
        <v>44092</v>
      </c>
      <c r="BC37" s="132" t="e">
        <f>'TOTAL CONTRATOS'!#REF!</f>
        <v>#REF!</v>
      </c>
      <c r="BD37" s="132" t="e">
        <f>'TOTAL CONTRATOS'!#REF!</f>
        <v>#REF!</v>
      </c>
      <c r="BE37" s="150" t="s">
        <v>71</v>
      </c>
    </row>
    <row r="38" spans="1:57" s="53" customFormat="1" ht="90" customHeight="1" x14ac:dyDescent="0.25">
      <c r="A38" s="112" t="s">
        <v>914</v>
      </c>
      <c r="B38" s="95" t="s">
        <v>112</v>
      </c>
      <c r="C38" s="4" t="s">
        <v>915</v>
      </c>
      <c r="D38" s="83" t="s">
        <v>55</v>
      </c>
      <c r="E38" s="8">
        <v>79798171</v>
      </c>
      <c r="F38" s="170">
        <v>3</v>
      </c>
      <c r="G38" s="135" t="s">
        <v>308</v>
      </c>
      <c r="H38" s="62" t="s">
        <v>89</v>
      </c>
      <c r="I38" s="145">
        <v>44651</v>
      </c>
      <c r="J38" s="145">
        <f>'TOTAL CONTRATOS'!F123</f>
        <v>44656</v>
      </c>
      <c r="K38" s="146">
        <f>'TOTAL CONTRATOS'!G123</f>
        <v>44945</v>
      </c>
      <c r="L38" s="88" t="s">
        <v>916</v>
      </c>
      <c r="M38" s="136">
        <v>44579</v>
      </c>
      <c r="N38" s="106" t="s">
        <v>160</v>
      </c>
      <c r="O38" s="172" t="s">
        <v>975</v>
      </c>
      <c r="P38" s="146">
        <v>44655</v>
      </c>
      <c r="Q38" s="63">
        <v>50000000</v>
      </c>
      <c r="R38" s="138" t="s">
        <v>917</v>
      </c>
      <c r="S38" s="138"/>
      <c r="T38" s="135"/>
      <c r="U38" s="138"/>
      <c r="V38" s="139">
        <v>0.2</v>
      </c>
      <c r="W38" s="139">
        <v>0.1</v>
      </c>
      <c r="X38" s="139" t="s">
        <v>64</v>
      </c>
      <c r="Y38" s="139" t="s">
        <v>64</v>
      </c>
      <c r="Z38" s="139" t="s">
        <v>64</v>
      </c>
      <c r="AA38" s="145">
        <v>44697</v>
      </c>
      <c r="AB38" s="141">
        <f t="shared" si="9"/>
        <v>50000000</v>
      </c>
      <c r="AC38" s="123" t="e">
        <f>+'TOTAL CONTRATOS'!#REF!</f>
        <v>#REF!</v>
      </c>
      <c r="AD38" s="127" t="e">
        <f t="shared" si="10"/>
        <v>#REF!</v>
      </c>
      <c r="AE38" s="128" t="e">
        <f t="shared" si="11"/>
        <v>#REF!</v>
      </c>
      <c r="AF38" s="126" t="e">
        <f>+'TOTAL CONTRATOS'!#REF!</f>
        <v>#REF!</v>
      </c>
      <c r="AG38" s="4" t="s">
        <v>826</v>
      </c>
      <c r="AH38" s="29" t="s">
        <v>823</v>
      </c>
      <c r="AI38" s="45" t="s">
        <v>824</v>
      </c>
      <c r="AJ38" s="46" t="s">
        <v>825</v>
      </c>
      <c r="AK38" s="143" t="s">
        <v>65</v>
      </c>
      <c r="AL38" s="138"/>
      <c r="AM38" s="138" t="s">
        <v>918</v>
      </c>
      <c r="AN38" s="3" t="s">
        <v>66</v>
      </c>
      <c r="AO38" s="117">
        <v>27813</v>
      </c>
      <c r="AP38" s="183" t="s">
        <v>501</v>
      </c>
      <c r="AQ38" s="54" t="s">
        <v>88</v>
      </c>
      <c r="AR38" s="117">
        <v>44656</v>
      </c>
      <c r="AS38" s="3" t="s">
        <v>77</v>
      </c>
      <c r="AT38" s="147">
        <f t="shared" si="2"/>
        <v>289</v>
      </c>
      <c r="AU38" s="151">
        <v>44644</v>
      </c>
      <c r="AV38" s="151">
        <v>44651</v>
      </c>
      <c r="AW38" s="24">
        <f t="shared" si="12"/>
        <v>6</v>
      </c>
      <c r="AX38" s="148" t="s">
        <v>69</v>
      </c>
      <c r="AY38" s="24" t="s">
        <v>79</v>
      </c>
      <c r="AZ38" s="24">
        <v>65</v>
      </c>
      <c r="BA38" s="149" t="e">
        <f>'TOTAL CONTRATOS'!#REF!</f>
        <v>#REF!</v>
      </c>
      <c r="BB38" s="76">
        <v>44645</v>
      </c>
      <c r="BC38" s="132" t="e">
        <f>'TOTAL CONTRATOS'!#REF!</f>
        <v>#REF!</v>
      </c>
      <c r="BD38" s="132" t="e">
        <f>'TOTAL CONTRATOS'!#REF!</f>
        <v>#REF!</v>
      </c>
      <c r="BE38" s="150" t="s">
        <v>71</v>
      </c>
    </row>
    <row r="39" spans="1:57" s="53" customFormat="1" ht="84" customHeight="1" x14ac:dyDescent="0.25">
      <c r="A39" s="112" t="s">
        <v>582</v>
      </c>
      <c r="B39" s="95" t="s">
        <v>583</v>
      </c>
      <c r="C39" s="4" t="s">
        <v>584</v>
      </c>
      <c r="D39" s="4" t="s">
        <v>158</v>
      </c>
      <c r="E39" s="8">
        <v>830071701</v>
      </c>
      <c r="F39" s="134">
        <v>1</v>
      </c>
      <c r="G39" s="135" t="s">
        <v>588</v>
      </c>
      <c r="H39" s="62" t="s">
        <v>585</v>
      </c>
      <c r="I39" s="145">
        <v>44617</v>
      </c>
      <c r="J39" s="145">
        <f>'TOTAL CONTRATOS'!F84</f>
        <v>44627</v>
      </c>
      <c r="K39" s="146">
        <f>'TOTAL CONTRATOS'!G84</f>
        <v>44991</v>
      </c>
      <c r="L39" s="137" t="s">
        <v>589</v>
      </c>
      <c r="M39" s="136">
        <v>44608</v>
      </c>
      <c r="N39" s="137" t="s">
        <v>873</v>
      </c>
      <c r="O39" s="137" t="s">
        <v>928</v>
      </c>
      <c r="P39" s="146">
        <v>44627</v>
      </c>
      <c r="Q39" s="140">
        <v>10881360</v>
      </c>
      <c r="R39" s="138" t="s">
        <v>929</v>
      </c>
      <c r="S39" s="138"/>
      <c r="T39" s="138"/>
      <c r="U39" s="138"/>
      <c r="V39" s="65">
        <v>0.2</v>
      </c>
      <c r="W39" s="65">
        <v>0.1</v>
      </c>
      <c r="X39" s="65" t="s">
        <v>64</v>
      </c>
      <c r="Y39" s="65" t="s">
        <v>64</v>
      </c>
      <c r="Z39" s="65" t="s">
        <v>64</v>
      </c>
      <c r="AA39" s="145" t="s">
        <v>64</v>
      </c>
      <c r="AB39" s="140">
        <f t="shared" si="9"/>
        <v>10881360</v>
      </c>
      <c r="AC39" s="123" t="e">
        <f>+'TOTAL CONTRATOS'!#REF!</f>
        <v>#REF!</v>
      </c>
      <c r="AD39" s="124" t="e">
        <f t="shared" si="10"/>
        <v>#REF!</v>
      </c>
      <c r="AE39" s="126" t="e">
        <f t="shared" si="11"/>
        <v>#REF!</v>
      </c>
      <c r="AF39" s="126" t="e">
        <f>+'TOTAL CONTRATOS'!#REF!</f>
        <v>#REF!</v>
      </c>
      <c r="AG39" s="3" t="s">
        <v>85</v>
      </c>
      <c r="AH39" s="3" t="s">
        <v>340</v>
      </c>
      <c r="AI39" s="8">
        <v>51736889</v>
      </c>
      <c r="AJ39" s="7">
        <v>5</v>
      </c>
      <c r="AK39" s="143" t="s">
        <v>698</v>
      </c>
      <c r="AL39" s="144"/>
      <c r="AM39" s="135" t="s">
        <v>586</v>
      </c>
      <c r="AN39" s="3" t="s">
        <v>193</v>
      </c>
      <c r="AO39" s="91" t="s">
        <v>66</v>
      </c>
      <c r="AP39" s="89" t="s">
        <v>66</v>
      </c>
      <c r="AQ39" s="89" t="s">
        <v>66</v>
      </c>
      <c r="AR39" s="89" t="s">
        <v>66</v>
      </c>
      <c r="AS39" s="3" t="s">
        <v>77</v>
      </c>
      <c r="AT39" s="147">
        <f t="shared" si="2"/>
        <v>364</v>
      </c>
      <c r="AU39" s="151">
        <v>44606</v>
      </c>
      <c r="AV39" s="151">
        <v>44616</v>
      </c>
      <c r="AW39" s="24">
        <f t="shared" si="12"/>
        <v>9</v>
      </c>
      <c r="AX39" s="148" t="s">
        <v>78</v>
      </c>
      <c r="AY39" s="24" t="s">
        <v>587</v>
      </c>
      <c r="AZ39" s="152" t="s">
        <v>66</v>
      </c>
      <c r="BA39" s="152" t="e">
        <f>'TOTAL CONTRATOS'!#REF!</f>
        <v>#REF!</v>
      </c>
      <c r="BB39" s="152" t="s">
        <v>66</v>
      </c>
      <c r="BC39" s="132" t="e">
        <f>'TOTAL CONTRATOS'!#REF!</f>
        <v>#REF!</v>
      </c>
      <c r="BD39" s="132" t="e">
        <f>'TOTAL CONTRATOS'!#REF!</f>
        <v>#REF!</v>
      </c>
      <c r="BE39" s="150" t="s">
        <v>71</v>
      </c>
    </row>
    <row r="40" spans="1:57" s="53" customFormat="1" ht="92.25" customHeight="1" x14ac:dyDescent="0.25">
      <c r="A40" s="112" t="s">
        <v>758</v>
      </c>
      <c r="B40" s="95" t="s">
        <v>102</v>
      </c>
      <c r="C40" s="3" t="s">
        <v>778</v>
      </c>
      <c r="D40" s="4" t="s">
        <v>55</v>
      </c>
      <c r="E40" s="5">
        <v>52329634</v>
      </c>
      <c r="F40" s="134">
        <v>2</v>
      </c>
      <c r="G40" s="135" t="s">
        <v>780</v>
      </c>
      <c r="H40" s="85" t="s">
        <v>533</v>
      </c>
      <c r="I40" s="145">
        <v>44634</v>
      </c>
      <c r="J40" s="145">
        <f>'TOTAL CONTRATOS'!F110</f>
        <v>44637</v>
      </c>
      <c r="K40" s="146">
        <f>'TOTAL CONTRATOS'!G110</f>
        <v>44942</v>
      </c>
      <c r="L40" s="137" t="s">
        <v>782</v>
      </c>
      <c r="M40" s="108">
        <v>44614</v>
      </c>
      <c r="N40" s="106" t="s">
        <v>776</v>
      </c>
      <c r="O40" s="137" t="s">
        <v>819</v>
      </c>
      <c r="P40" s="108">
        <v>44636</v>
      </c>
      <c r="Q40" s="140">
        <v>19100000</v>
      </c>
      <c r="R40" s="138" t="s">
        <v>781</v>
      </c>
      <c r="S40" s="138"/>
      <c r="T40" s="138"/>
      <c r="U40" s="138"/>
      <c r="V40" s="65">
        <v>0.2</v>
      </c>
      <c r="W40" s="65">
        <v>0.1</v>
      </c>
      <c r="X40" s="65" t="s">
        <v>64</v>
      </c>
      <c r="Y40" s="65" t="s">
        <v>64</v>
      </c>
      <c r="Z40" s="145" t="s">
        <v>64</v>
      </c>
      <c r="AA40" s="145" t="s">
        <v>64</v>
      </c>
      <c r="AB40" s="141">
        <f t="shared" si="9"/>
        <v>19100000</v>
      </c>
      <c r="AC40" s="123" t="e">
        <f>+'TOTAL CONTRATOS'!#REF!</f>
        <v>#REF!</v>
      </c>
      <c r="AD40" s="127" t="e">
        <f t="shared" si="10"/>
        <v>#REF!</v>
      </c>
      <c r="AE40" s="128" t="e">
        <f t="shared" si="11"/>
        <v>#REF!</v>
      </c>
      <c r="AF40" s="126" t="e">
        <f>+'TOTAL CONTRATOS'!#REF!</f>
        <v>#REF!</v>
      </c>
      <c r="AG40" s="4" t="s">
        <v>470</v>
      </c>
      <c r="AH40" s="3" t="s">
        <v>471</v>
      </c>
      <c r="AI40" s="8">
        <v>79985065</v>
      </c>
      <c r="AJ40" s="5">
        <v>2</v>
      </c>
      <c r="AK40" s="143" t="s">
        <v>65</v>
      </c>
      <c r="AL40" s="144"/>
      <c r="AM40" s="135" t="s">
        <v>779</v>
      </c>
      <c r="AN40" s="3" t="s">
        <v>66</v>
      </c>
      <c r="AO40" s="91">
        <v>27401</v>
      </c>
      <c r="AP40" s="89" t="s">
        <v>119</v>
      </c>
      <c r="AQ40" s="89" t="s">
        <v>76</v>
      </c>
      <c r="AR40" s="91">
        <v>44637</v>
      </c>
      <c r="AS40" s="3" t="s">
        <v>77</v>
      </c>
      <c r="AT40" s="147">
        <f t="shared" si="2"/>
        <v>305</v>
      </c>
      <c r="AU40" s="151">
        <v>44620</v>
      </c>
      <c r="AV40" s="151">
        <v>44622</v>
      </c>
      <c r="AW40" s="24">
        <f t="shared" si="12"/>
        <v>3</v>
      </c>
      <c r="AX40" s="148" t="s">
        <v>69</v>
      </c>
      <c r="AY40" s="24" t="s">
        <v>79</v>
      </c>
      <c r="AZ40" s="152">
        <v>30</v>
      </c>
      <c r="BA40" s="149" t="e">
        <f>'TOTAL CONTRATOS'!#REF!</f>
        <v>#REF!</v>
      </c>
      <c r="BB40" s="151">
        <v>44344</v>
      </c>
      <c r="BC40" s="132" t="e">
        <f>'TOTAL CONTRATOS'!#REF!</f>
        <v>#REF!</v>
      </c>
      <c r="BD40" s="132" t="e">
        <f>'TOTAL CONTRATOS'!#REF!</f>
        <v>#REF!</v>
      </c>
      <c r="BE40" s="150" t="s">
        <v>71</v>
      </c>
    </row>
    <row r="41" spans="1:57" s="53" customFormat="1" ht="168.75" x14ac:dyDescent="0.25">
      <c r="A41" s="112" t="s">
        <v>1233</v>
      </c>
      <c r="B41" s="95" t="s">
        <v>427</v>
      </c>
      <c r="C41" s="3" t="s">
        <v>1234</v>
      </c>
      <c r="D41" s="4" t="s">
        <v>55</v>
      </c>
      <c r="E41" s="5">
        <v>52126501</v>
      </c>
      <c r="F41" s="134"/>
      <c r="G41" s="135" t="s">
        <v>1235</v>
      </c>
      <c r="H41" s="89" t="s">
        <v>401</v>
      </c>
      <c r="I41" s="145">
        <v>44722</v>
      </c>
      <c r="J41" s="168">
        <v>44725</v>
      </c>
      <c r="K41" s="146" t="s">
        <v>72</v>
      </c>
      <c r="L41" s="84" t="s">
        <v>1236</v>
      </c>
      <c r="M41" s="146">
        <v>44720</v>
      </c>
      <c r="N41" s="106" t="s">
        <v>157</v>
      </c>
      <c r="O41" s="137" t="s">
        <v>1249</v>
      </c>
      <c r="P41" s="136">
        <v>44725</v>
      </c>
      <c r="Q41" s="140">
        <v>10000000</v>
      </c>
      <c r="R41" s="138" t="s">
        <v>1237</v>
      </c>
      <c r="S41" s="138"/>
      <c r="T41" s="138"/>
      <c r="U41" s="138"/>
      <c r="V41" s="65">
        <v>0.2</v>
      </c>
      <c r="W41" s="65">
        <v>0.1</v>
      </c>
      <c r="X41" s="65" t="s">
        <v>64</v>
      </c>
      <c r="Y41" s="65" t="s">
        <v>64</v>
      </c>
      <c r="Z41" s="65" t="s">
        <v>64</v>
      </c>
      <c r="AA41" s="145" t="s">
        <v>64</v>
      </c>
      <c r="AB41" s="140">
        <f t="shared" si="9"/>
        <v>10000000</v>
      </c>
      <c r="AC41" s="123">
        <v>0</v>
      </c>
      <c r="AD41" s="124">
        <f t="shared" si="10"/>
        <v>10000000</v>
      </c>
      <c r="AE41" s="126">
        <f t="shared" si="11"/>
        <v>0</v>
      </c>
      <c r="AF41" s="126">
        <v>0</v>
      </c>
      <c r="AG41" s="4" t="s">
        <v>85</v>
      </c>
      <c r="AH41" s="3" t="s">
        <v>340</v>
      </c>
      <c r="AI41" s="5">
        <v>51736889</v>
      </c>
      <c r="AJ41" s="5">
        <v>5</v>
      </c>
      <c r="AK41" s="143" t="s">
        <v>1238</v>
      </c>
      <c r="AL41" s="3"/>
      <c r="AM41" s="138"/>
      <c r="AN41" s="3"/>
      <c r="AO41" s="144"/>
      <c r="AP41" s="3"/>
      <c r="AQ41" s="3"/>
      <c r="AR41" s="144"/>
      <c r="AS41" s="3" t="s">
        <v>550</v>
      </c>
      <c r="AT41" s="97" t="e">
        <f t="shared" si="2"/>
        <v>#VALUE!</v>
      </c>
      <c r="AU41" s="99"/>
      <c r="AV41" s="99"/>
      <c r="AW41" s="24">
        <f t="shared" si="12"/>
        <v>0</v>
      </c>
      <c r="AX41" s="148" t="s">
        <v>78</v>
      </c>
      <c r="AY41" s="24" t="s">
        <v>79</v>
      </c>
      <c r="AZ41" s="157"/>
      <c r="BA41" s="157"/>
      <c r="BB41" s="76"/>
      <c r="BC41" s="61" t="s">
        <v>1240</v>
      </c>
      <c r="BD41" s="61" t="s">
        <v>1239</v>
      </c>
      <c r="BE41" s="150" t="s">
        <v>219</v>
      </c>
    </row>
    <row r="42" spans="1:57" s="53" customFormat="1" ht="54" customHeight="1" x14ac:dyDescent="0.25">
      <c r="A42" s="112" t="s">
        <v>860</v>
      </c>
      <c r="B42" s="95" t="s">
        <v>112</v>
      </c>
      <c r="C42" s="4" t="s">
        <v>172</v>
      </c>
      <c r="D42" s="83" t="s">
        <v>55</v>
      </c>
      <c r="E42" s="8">
        <v>79238272</v>
      </c>
      <c r="F42" s="8">
        <v>7</v>
      </c>
      <c r="G42" s="135" t="s">
        <v>634</v>
      </c>
      <c r="H42" s="62" t="s">
        <v>89</v>
      </c>
      <c r="I42" s="145">
        <v>44645</v>
      </c>
      <c r="J42" s="145">
        <f>'TOTAL CONTRATOS'!F118</f>
        <v>44649</v>
      </c>
      <c r="K42" s="146">
        <f>'TOTAL CONTRATOS'!G118</f>
        <v>44954</v>
      </c>
      <c r="L42" s="84" t="s">
        <v>862</v>
      </c>
      <c r="M42" s="136">
        <v>44635</v>
      </c>
      <c r="N42" s="106" t="s">
        <v>876</v>
      </c>
      <c r="O42" s="67" t="s">
        <v>877</v>
      </c>
      <c r="P42" s="146">
        <v>44645</v>
      </c>
      <c r="Q42" s="63">
        <v>90000000</v>
      </c>
      <c r="R42" s="138" t="s">
        <v>90</v>
      </c>
      <c r="S42" s="138"/>
      <c r="T42" s="135"/>
      <c r="U42" s="138"/>
      <c r="V42" s="139">
        <v>0.2</v>
      </c>
      <c r="W42" s="139">
        <v>0.1</v>
      </c>
      <c r="X42" s="139" t="s">
        <v>64</v>
      </c>
      <c r="Y42" s="139" t="s">
        <v>64</v>
      </c>
      <c r="Z42" s="139" t="s">
        <v>64</v>
      </c>
      <c r="AA42" s="145">
        <v>44773</v>
      </c>
      <c r="AB42" s="141">
        <f t="shared" si="9"/>
        <v>90000000</v>
      </c>
      <c r="AC42" s="123" t="e">
        <f>+'TOTAL CONTRATOS'!#REF!</f>
        <v>#REF!</v>
      </c>
      <c r="AD42" s="127" t="e">
        <f t="shared" si="10"/>
        <v>#REF!</v>
      </c>
      <c r="AE42" s="128" t="e">
        <f t="shared" si="11"/>
        <v>#REF!</v>
      </c>
      <c r="AF42" s="126" t="e">
        <f>+'TOTAL CONTRATOS'!#REF!</f>
        <v>#REF!</v>
      </c>
      <c r="AG42" s="4" t="s">
        <v>861</v>
      </c>
      <c r="AH42" s="3" t="s">
        <v>628</v>
      </c>
      <c r="AI42" s="7" t="s">
        <v>724</v>
      </c>
      <c r="AJ42" s="69" t="s">
        <v>630</v>
      </c>
      <c r="AK42" s="143" t="s">
        <v>65</v>
      </c>
      <c r="AL42" s="138"/>
      <c r="AM42" s="138" t="s">
        <v>878</v>
      </c>
      <c r="AN42" s="3" t="s">
        <v>66</v>
      </c>
      <c r="AO42" s="73">
        <v>23721</v>
      </c>
      <c r="AP42" s="144" t="s">
        <v>119</v>
      </c>
      <c r="AQ42" s="144" t="s">
        <v>114</v>
      </c>
      <c r="AR42" s="73">
        <v>44648</v>
      </c>
      <c r="AS42" s="72" t="s">
        <v>77</v>
      </c>
      <c r="AT42" s="188">
        <f t="shared" si="2"/>
        <v>305</v>
      </c>
      <c r="AU42" s="99">
        <v>44636</v>
      </c>
      <c r="AV42" s="99">
        <v>44645</v>
      </c>
      <c r="AW42" s="24">
        <f t="shared" si="12"/>
        <v>8</v>
      </c>
      <c r="AX42" s="148" t="s">
        <v>69</v>
      </c>
      <c r="AY42" s="24" t="s">
        <v>79</v>
      </c>
      <c r="AZ42" s="24" t="s">
        <v>879</v>
      </c>
      <c r="BA42" s="149" t="e">
        <f>'TOTAL CONTRATOS'!#REF!</f>
        <v>#REF!</v>
      </c>
      <c r="BB42" s="76">
        <v>43698</v>
      </c>
      <c r="BC42" s="132" t="e">
        <f>'TOTAL CONTRATOS'!#REF!</f>
        <v>#REF!</v>
      </c>
      <c r="BD42" s="132" t="e">
        <f>'TOTAL CONTRATOS'!#REF!</f>
        <v>#REF!</v>
      </c>
      <c r="BE42" s="150" t="s">
        <v>71</v>
      </c>
    </row>
    <row r="43" spans="1:57" s="53" customFormat="1" ht="99.95" customHeight="1" x14ac:dyDescent="0.25">
      <c r="A43" s="112" t="s">
        <v>984</v>
      </c>
      <c r="B43" s="95" t="s">
        <v>112</v>
      </c>
      <c r="C43" s="4" t="s">
        <v>985</v>
      </c>
      <c r="D43" s="83" t="s">
        <v>55</v>
      </c>
      <c r="E43" s="8">
        <v>46454334</v>
      </c>
      <c r="F43" s="8">
        <v>0</v>
      </c>
      <c r="G43" s="135" t="s">
        <v>309</v>
      </c>
      <c r="H43" s="62" t="s">
        <v>107</v>
      </c>
      <c r="I43" s="145">
        <v>44659</v>
      </c>
      <c r="J43" s="145">
        <f>'TOTAL CONTRATOS'!F127</f>
        <v>44678</v>
      </c>
      <c r="K43" s="146">
        <f>'TOTAL CONTRATOS'!G127</f>
        <v>44860</v>
      </c>
      <c r="L43" s="84" t="s">
        <v>904</v>
      </c>
      <c r="M43" s="136">
        <v>44651</v>
      </c>
      <c r="N43" s="106" t="s">
        <v>160</v>
      </c>
      <c r="O43" s="67" t="s">
        <v>1051</v>
      </c>
      <c r="P43" s="146">
        <v>44676</v>
      </c>
      <c r="Q43" s="63">
        <v>40000000</v>
      </c>
      <c r="R43" s="138" t="s">
        <v>986</v>
      </c>
      <c r="S43" s="138"/>
      <c r="T43" s="135"/>
      <c r="U43" s="138"/>
      <c r="V43" s="139">
        <v>0.2</v>
      </c>
      <c r="W43" s="139">
        <v>0.1</v>
      </c>
      <c r="X43" s="139" t="s">
        <v>64</v>
      </c>
      <c r="Y43" s="139" t="s">
        <v>64</v>
      </c>
      <c r="Z43" s="139" t="s">
        <v>64</v>
      </c>
      <c r="AA43" s="145"/>
      <c r="AB43" s="141">
        <f t="shared" si="9"/>
        <v>40000000</v>
      </c>
      <c r="AC43" s="123" t="e">
        <f>+'TOTAL CONTRATOS'!#REF!</f>
        <v>#REF!</v>
      </c>
      <c r="AD43" s="174" t="e">
        <f t="shared" si="10"/>
        <v>#REF!</v>
      </c>
      <c r="AE43" s="177" t="e">
        <f t="shared" si="11"/>
        <v>#REF!</v>
      </c>
      <c r="AF43" s="126" t="e">
        <f>+'TOTAL CONTRATOS'!#REF!</f>
        <v>#REF!</v>
      </c>
      <c r="AG43" s="33" t="s">
        <v>826</v>
      </c>
      <c r="AH43" s="29" t="s">
        <v>823</v>
      </c>
      <c r="AI43" s="45" t="s">
        <v>824</v>
      </c>
      <c r="AJ43" s="46" t="s">
        <v>825</v>
      </c>
      <c r="AK43" s="143" t="s">
        <v>65</v>
      </c>
      <c r="AL43" s="138"/>
      <c r="AM43" s="138" t="s">
        <v>1043</v>
      </c>
      <c r="AN43" s="3" t="s">
        <v>66</v>
      </c>
      <c r="AO43" s="117">
        <v>29957</v>
      </c>
      <c r="AP43" s="143" t="s">
        <v>119</v>
      </c>
      <c r="AQ43" s="3" t="s">
        <v>93</v>
      </c>
      <c r="AR43" s="117">
        <v>44678</v>
      </c>
      <c r="AS43" s="3" t="s">
        <v>77</v>
      </c>
      <c r="AT43" s="188">
        <f t="shared" si="2"/>
        <v>182</v>
      </c>
      <c r="AU43" s="151">
        <v>44657</v>
      </c>
      <c r="AV43" s="151">
        <v>44659</v>
      </c>
      <c r="AW43" s="24">
        <f t="shared" si="12"/>
        <v>3</v>
      </c>
      <c r="AX43" s="148" t="s">
        <v>69</v>
      </c>
      <c r="AY43" s="24" t="s">
        <v>79</v>
      </c>
      <c r="AZ43" s="24">
        <v>80</v>
      </c>
      <c r="BA43" s="157" t="e">
        <f>'TOTAL CONTRATOS'!#REF!</f>
        <v>#REF!</v>
      </c>
      <c r="BB43" s="76">
        <v>44649</v>
      </c>
      <c r="BC43" s="132" t="e">
        <f>'TOTAL CONTRATOS'!#REF!</f>
        <v>#REF!</v>
      </c>
      <c r="BD43" s="132" t="e">
        <f>'TOTAL CONTRATOS'!#REF!</f>
        <v>#REF!</v>
      </c>
      <c r="BE43" s="150" t="s">
        <v>71</v>
      </c>
    </row>
    <row r="44" spans="1:57" s="53" customFormat="1" ht="87" customHeight="1" x14ac:dyDescent="0.25">
      <c r="A44" s="112" t="s">
        <v>282</v>
      </c>
      <c r="B44" s="95" t="s">
        <v>102</v>
      </c>
      <c r="C44" s="3" t="s">
        <v>297</v>
      </c>
      <c r="D44" s="3" t="s">
        <v>55</v>
      </c>
      <c r="E44" s="8">
        <v>52226886</v>
      </c>
      <c r="F44" s="70">
        <v>9</v>
      </c>
      <c r="G44" s="135" t="s">
        <v>310</v>
      </c>
      <c r="H44" s="138" t="s">
        <v>295</v>
      </c>
      <c r="I44" s="145">
        <v>44575</v>
      </c>
      <c r="J44" s="90">
        <f>'TOTAL CONTRATOS'!F11</f>
        <v>44578</v>
      </c>
      <c r="K44" s="146">
        <f>'TOTAL CONTRATOS'!G11</f>
        <v>44742</v>
      </c>
      <c r="L44" s="137" t="s">
        <v>173</v>
      </c>
      <c r="M44" s="136">
        <v>44575</v>
      </c>
      <c r="N44" s="106" t="s">
        <v>163</v>
      </c>
      <c r="O44" s="137" t="s">
        <v>72</v>
      </c>
      <c r="P44" s="114">
        <v>44578</v>
      </c>
      <c r="Q44" s="63">
        <v>20128267</v>
      </c>
      <c r="R44" s="138" t="s">
        <v>135</v>
      </c>
      <c r="S44" s="138"/>
      <c r="T44" s="138"/>
      <c r="U44" s="138"/>
      <c r="V44" s="65">
        <v>0.2</v>
      </c>
      <c r="W44" s="65">
        <v>0.1</v>
      </c>
      <c r="X44" s="65" t="s">
        <v>64</v>
      </c>
      <c r="Y44" s="65" t="s">
        <v>64</v>
      </c>
      <c r="Z44" s="65" t="s">
        <v>64</v>
      </c>
      <c r="AA44" s="145"/>
      <c r="AB44" s="140">
        <f t="shared" si="9"/>
        <v>20128267</v>
      </c>
      <c r="AC44" s="123" t="e">
        <f>+'TOTAL CONTRATOS'!#REF!</f>
        <v>#REF!</v>
      </c>
      <c r="AD44" s="142" t="e">
        <f t="shared" si="10"/>
        <v>#REF!</v>
      </c>
      <c r="AE44" s="64" t="e">
        <f t="shared" si="11"/>
        <v>#REF!</v>
      </c>
      <c r="AF44" s="126" t="e">
        <f>+'TOTAL CONTRATOS'!#REF!</f>
        <v>#REF!</v>
      </c>
      <c r="AG44" s="3" t="s">
        <v>339</v>
      </c>
      <c r="AH44" s="3" t="s">
        <v>340</v>
      </c>
      <c r="AI44" s="8">
        <v>51736889</v>
      </c>
      <c r="AJ44" s="7">
        <v>5</v>
      </c>
      <c r="AK44" s="143" t="s">
        <v>72</v>
      </c>
      <c r="AL44" s="3"/>
      <c r="AM44" s="159" t="s">
        <v>818</v>
      </c>
      <c r="AN44" s="3"/>
      <c r="AO44" s="73"/>
      <c r="AP44" s="68"/>
      <c r="AQ44" s="68"/>
      <c r="AR44" s="73" t="s">
        <v>72</v>
      </c>
      <c r="AS44" s="3" t="s">
        <v>77</v>
      </c>
      <c r="AT44" s="147">
        <f t="shared" si="2"/>
        <v>164</v>
      </c>
      <c r="AU44" s="189"/>
      <c r="AV44" s="189"/>
      <c r="AW44" s="24"/>
      <c r="AX44" s="148"/>
      <c r="AY44" s="24"/>
      <c r="AZ44" s="97"/>
      <c r="BA44" s="149" t="e">
        <f>'TOTAL CONTRATOS'!#REF!</f>
        <v>#REF!</v>
      </c>
      <c r="BB44" s="151"/>
      <c r="BC44" s="155" t="e">
        <f>'TOTAL CONTRATOS'!#REF!</f>
        <v>#REF!</v>
      </c>
      <c r="BD44" s="155" t="e">
        <f>'TOTAL CONTRATOS'!#REF!</f>
        <v>#REF!</v>
      </c>
      <c r="BE44" s="150" t="s">
        <v>71</v>
      </c>
    </row>
    <row r="45" spans="1:57" s="53" customFormat="1" ht="84" customHeight="1" x14ac:dyDescent="0.25">
      <c r="A45" s="112" t="s">
        <v>620</v>
      </c>
      <c r="B45" s="95" t="s">
        <v>102</v>
      </c>
      <c r="C45" s="3" t="s">
        <v>658</v>
      </c>
      <c r="D45" s="4" t="s">
        <v>158</v>
      </c>
      <c r="E45" s="8">
        <v>901355804</v>
      </c>
      <c r="F45" s="134">
        <v>7</v>
      </c>
      <c r="G45" s="135" t="s">
        <v>660</v>
      </c>
      <c r="H45" s="3" t="s">
        <v>533</v>
      </c>
      <c r="I45" s="145">
        <v>44624</v>
      </c>
      <c r="J45" s="145">
        <f>'TOTAL CONTRATOS'!F102</f>
        <v>44634</v>
      </c>
      <c r="K45" s="146">
        <f>'TOTAL CONTRATOS'!G102</f>
        <v>44939</v>
      </c>
      <c r="L45" s="137" t="s">
        <v>662</v>
      </c>
      <c r="M45" s="136">
        <v>44608</v>
      </c>
      <c r="N45" s="106" t="s">
        <v>548</v>
      </c>
      <c r="O45" s="137" t="s">
        <v>950</v>
      </c>
      <c r="P45" s="145">
        <v>44649</v>
      </c>
      <c r="Q45" s="140">
        <v>10986078</v>
      </c>
      <c r="R45" s="138" t="s">
        <v>661</v>
      </c>
      <c r="S45" s="138"/>
      <c r="T45" s="138"/>
      <c r="U45" s="138"/>
      <c r="V45" s="65">
        <v>0.2</v>
      </c>
      <c r="W45" s="65">
        <v>0.1</v>
      </c>
      <c r="X45" s="65" t="s">
        <v>64</v>
      </c>
      <c r="Y45" s="65" t="s">
        <v>64</v>
      </c>
      <c r="Z45" s="65" t="s">
        <v>64</v>
      </c>
      <c r="AA45" s="145" t="s">
        <v>64</v>
      </c>
      <c r="AB45" s="141">
        <f>+Q45</f>
        <v>10986078</v>
      </c>
      <c r="AC45" s="123" t="e">
        <f>+'TOTAL CONTRATOS'!#REF!</f>
        <v>#REF!</v>
      </c>
      <c r="AD45" s="127" t="e">
        <f t="shared" si="10"/>
        <v>#REF!</v>
      </c>
      <c r="AE45" s="180" t="e">
        <f t="shared" si="11"/>
        <v>#REF!</v>
      </c>
      <c r="AF45" s="126" t="e">
        <f>+'TOTAL CONTRATOS'!#REF!</f>
        <v>#REF!</v>
      </c>
      <c r="AG45" s="29" t="s">
        <v>85</v>
      </c>
      <c r="AH45" s="29" t="s">
        <v>340</v>
      </c>
      <c r="AI45" s="34">
        <v>51736889</v>
      </c>
      <c r="AJ45" s="45">
        <v>5</v>
      </c>
      <c r="AK45" s="143" t="s">
        <v>697</v>
      </c>
      <c r="AL45" s="144"/>
      <c r="AM45" s="135" t="s">
        <v>659</v>
      </c>
      <c r="AN45" s="3" t="s">
        <v>193</v>
      </c>
      <c r="AO45" s="91" t="s">
        <v>66</v>
      </c>
      <c r="AP45" s="91" t="s">
        <v>66</v>
      </c>
      <c r="AQ45" s="91" t="s">
        <v>66</v>
      </c>
      <c r="AR45" s="91" t="s">
        <v>66</v>
      </c>
      <c r="AS45" s="3" t="s">
        <v>161</v>
      </c>
      <c r="AT45" s="147">
        <f t="shared" si="2"/>
        <v>305</v>
      </c>
      <c r="AU45" s="99">
        <v>44616</v>
      </c>
      <c r="AV45" s="99">
        <v>44622</v>
      </c>
      <c r="AW45" s="24">
        <f>IF(AV45="ANULADO","ANULADO",NETWORKDAYS.INTL(AU45,AV45))</f>
        <v>5</v>
      </c>
      <c r="AX45" s="148" t="s">
        <v>78</v>
      </c>
      <c r="AY45" s="24" t="s">
        <v>79</v>
      </c>
      <c r="AZ45" s="86" t="s">
        <v>66</v>
      </c>
      <c r="BA45" s="149" t="e">
        <f>'TOTAL CONTRATOS'!#REF!</f>
        <v>#REF!</v>
      </c>
      <c r="BB45" s="151" t="s">
        <v>66</v>
      </c>
      <c r="BC45" s="61" t="e">
        <f>'TOTAL CONTRATOS'!#REF!</f>
        <v>#REF!</v>
      </c>
      <c r="BD45" s="61" t="e">
        <f>'TOTAL CONTRATOS'!#REF!</f>
        <v>#REF!</v>
      </c>
      <c r="BE45" s="150" t="s">
        <v>71</v>
      </c>
    </row>
    <row r="46" spans="1:57" s="53" customFormat="1" ht="288" x14ac:dyDescent="0.25">
      <c r="A46" s="112" t="s">
        <v>347</v>
      </c>
      <c r="B46" s="95" t="s">
        <v>102</v>
      </c>
      <c r="C46" s="3" t="s">
        <v>117</v>
      </c>
      <c r="D46" s="4" t="s">
        <v>55</v>
      </c>
      <c r="E46" s="8">
        <v>34995249</v>
      </c>
      <c r="F46" s="134">
        <v>1</v>
      </c>
      <c r="G46" s="135" t="s">
        <v>375</v>
      </c>
      <c r="H46" s="135" t="s">
        <v>295</v>
      </c>
      <c r="I46" s="145">
        <v>44586</v>
      </c>
      <c r="J46" s="79">
        <f>'TOTAL CONTRATOS'!F31</f>
        <v>44587</v>
      </c>
      <c r="K46" s="146">
        <f>'TOTAL CONTRATOS'!G31</f>
        <v>44742</v>
      </c>
      <c r="L46" s="160" t="s">
        <v>938</v>
      </c>
      <c r="M46" s="146">
        <v>44581</v>
      </c>
      <c r="N46" s="106" t="s">
        <v>157</v>
      </c>
      <c r="O46" s="137" t="s">
        <v>939</v>
      </c>
      <c r="P46" s="146">
        <v>44587</v>
      </c>
      <c r="Q46" s="63">
        <v>10810800</v>
      </c>
      <c r="R46" s="138" t="s">
        <v>73</v>
      </c>
      <c r="S46" s="138"/>
      <c r="T46" s="138"/>
      <c r="U46" s="138"/>
      <c r="V46" s="139">
        <v>0.2</v>
      </c>
      <c r="W46" s="139">
        <v>0.1</v>
      </c>
      <c r="X46" s="139" t="s">
        <v>64</v>
      </c>
      <c r="Y46" s="139" t="s">
        <v>64</v>
      </c>
      <c r="Z46" s="139" t="s">
        <v>64</v>
      </c>
      <c r="AA46" s="93" t="s">
        <v>64</v>
      </c>
      <c r="AB46" s="140">
        <f>SUM(Q46)</f>
        <v>10810800</v>
      </c>
      <c r="AC46" s="123" t="e">
        <f>+'TOTAL CONTRATOS'!#REF!</f>
        <v>#REF!</v>
      </c>
      <c r="AD46" s="142" t="e">
        <f t="shared" si="10"/>
        <v>#REF!</v>
      </c>
      <c r="AE46" s="176" t="e">
        <f>+AC46*100/AB46</f>
        <v>#REF!</v>
      </c>
      <c r="AF46" s="126" t="e">
        <f>+'TOTAL CONTRATOS'!#REF!</f>
        <v>#REF!</v>
      </c>
      <c r="AG46" s="3" t="s">
        <v>118</v>
      </c>
      <c r="AH46" s="3" t="s">
        <v>376</v>
      </c>
      <c r="AI46" s="7">
        <v>1030648917</v>
      </c>
      <c r="AJ46" s="134">
        <v>0</v>
      </c>
      <c r="AK46" s="143"/>
      <c r="AL46" s="71"/>
      <c r="AM46" s="138" t="s">
        <v>940</v>
      </c>
      <c r="AN46" s="3" t="s">
        <v>66</v>
      </c>
      <c r="AO46" s="145">
        <v>24600</v>
      </c>
      <c r="AP46" s="144" t="s">
        <v>119</v>
      </c>
      <c r="AQ46" s="144" t="s">
        <v>88</v>
      </c>
      <c r="AR46" s="91">
        <v>44587</v>
      </c>
      <c r="AS46" s="102" t="s">
        <v>77</v>
      </c>
      <c r="AT46" s="188">
        <v>267</v>
      </c>
      <c r="AU46" s="76">
        <v>44580</v>
      </c>
      <c r="AV46" s="76">
        <v>44583</v>
      </c>
      <c r="AW46" s="24">
        <v>3</v>
      </c>
      <c r="AX46" s="149" t="s">
        <v>83</v>
      </c>
      <c r="AY46" s="24" t="s">
        <v>79</v>
      </c>
      <c r="AZ46" s="24">
        <v>160</v>
      </c>
      <c r="BA46" s="157" t="e">
        <f>'TOTAL CONTRATOS'!#REF!</f>
        <v>#REF!</v>
      </c>
      <c r="BB46" s="76">
        <v>43840</v>
      </c>
      <c r="BC46" s="61" t="e">
        <f>'TOTAL CONTRATOS'!#REF!</f>
        <v>#REF!</v>
      </c>
      <c r="BD46" s="61" t="e">
        <f>'TOTAL CONTRATOS'!#REF!</f>
        <v>#REF!</v>
      </c>
      <c r="BE46" s="82" t="s">
        <v>71</v>
      </c>
    </row>
    <row r="47" spans="1:57" s="53" customFormat="1" ht="81.75" customHeight="1" x14ac:dyDescent="0.25">
      <c r="A47" s="112" t="s">
        <v>287</v>
      </c>
      <c r="B47" s="95" t="s">
        <v>112</v>
      </c>
      <c r="C47" s="3" t="s">
        <v>121</v>
      </c>
      <c r="D47" s="4" t="s">
        <v>55</v>
      </c>
      <c r="E47" s="5">
        <v>30400265</v>
      </c>
      <c r="F47" s="134">
        <v>0</v>
      </c>
      <c r="G47" s="135" t="s">
        <v>309</v>
      </c>
      <c r="H47" s="3" t="s">
        <v>89</v>
      </c>
      <c r="I47" s="145">
        <v>44578</v>
      </c>
      <c r="J47" s="145">
        <f>'TOTAL CONTRATOS'!F17</f>
        <v>44582</v>
      </c>
      <c r="K47" s="146">
        <f>'TOTAL CONTRATOS'!G17</f>
        <v>44953</v>
      </c>
      <c r="L47" s="137" t="s">
        <v>316</v>
      </c>
      <c r="M47" s="136">
        <v>44574</v>
      </c>
      <c r="N47" s="106" t="s">
        <v>160</v>
      </c>
      <c r="O47" s="137" t="s">
        <v>967</v>
      </c>
      <c r="P47" s="136">
        <v>44582</v>
      </c>
      <c r="Q47" s="63">
        <v>75000000</v>
      </c>
      <c r="R47" s="138" t="s">
        <v>90</v>
      </c>
      <c r="S47" s="138"/>
      <c r="T47" s="138"/>
      <c r="U47" s="138" t="s">
        <v>1105</v>
      </c>
      <c r="V47" s="139">
        <v>0.2</v>
      </c>
      <c r="W47" s="139">
        <v>0.1</v>
      </c>
      <c r="X47" s="139" t="s">
        <v>64</v>
      </c>
      <c r="Y47" s="139" t="s">
        <v>64</v>
      </c>
      <c r="Z47" s="139" t="s">
        <v>64</v>
      </c>
      <c r="AA47" s="145">
        <v>44833</v>
      </c>
      <c r="AB47" s="140">
        <f>SUM(Q47)</f>
        <v>75000000</v>
      </c>
      <c r="AC47" s="123" t="e">
        <f>+'TOTAL CONTRATOS'!#REF!</f>
        <v>#REF!</v>
      </c>
      <c r="AD47" s="142" t="e">
        <f t="shared" si="10"/>
        <v>#REF!</v>
      </c>
      <c r="AE47" s="44" t="e">
        <f t="shared" ref="AE47:AE58" si="13">SUM(AC47*100/AB47)</f>
        <v>#REF!</v>
      </c>
      <c r="AF47" s="126" t="e">
        <f>+'TOTAL CONTRATOS'!#REF!</f>
        <v>#REF!</v>
      </c>
      <c r="AG47" s="33" t="s">
        <v>298</v>
      </c>
      <c r="AH47" s="29" t="s">
        <v>364</v>
      </c>
      <c r="AI47" s="45" t="s">
        <v>363</v>
      </c>
      <c r="AJ47" s="46" t="s">
        <v>365</v>
      </c>
      <c r="AK47" s="143" t="s">
        <v>65</v>
      </c>
      <c r="AL47" s="3"/>
      <c r="AM47" s="138" t="s">
        <v>122</v>
      </c>
      <c r="AN47" s="3" t="s">
        <v>66</v>
      </c>
      <c r="AO47" s="91">
        <v>28908</v>
      </c>
      <c r="AP47" s="62" t="s">
        <v>123</v>
      </c>
      <c r="AQ47" s="62" t="s">
        <v>124</v>
      </c>
      <c r="AR47" s="91">
        <v>44580</v>
      </c>
      <c r="AS47" s="3" t="s">
        <v>77</v>
      </c>
      <c r="AT47" s="188">
        <f t="shared" ref="AT47:AT82" si="14">+K47-J47</f>
        <v>371</v>
      </c>
      <c r="AU47" s="151">
        <v>44574</v>
      </c>
      <c r="AV47" s="151">
        <v>44578</v>
      </c>
      <c r="AW47" s="24">
        <f t="shared" ref="AW47:AW80" si="15">IF(AV47="ANULADO","ANULADO",NETWORKDAYS.INTL(AU47,AV47))</f>
        <v>3</v>
      </c>
      <c r="AX47" s="148" t="s">
        <v>104</v>
      </c>
      <c r="AY47" s="24" t="s">
        <v>79</v>
      </c>
      <c r="AZ47" s="152">
        <v>80</v>
      </c>
      <c r="BA47" s="157" t="e">
        <f>'TOTAL CONTRATOS'!#REF!</f>
        <v>#REF!</v>
      </c>
      <c r="BB47" s="151">
        <v>44088</v>
      </c>
      <c r="BC47" s="61" t="e">
        <f>'TOTAL CONTRATOS'!#REF!</f>
        <v>#REF!</v>
      </c>
      <c r="BD47" s="61" t="e">
        <f>'TOTAL CONTRATOS'!#REF!</f>
        <v>#REF!</v>
      </c>
      <c r="BE47" s="150" t="s">
        <v>71</v>
      </c>
    </row>
    <row r="48" spans="1:57" s="53" customFormat="1" ht="108.75" customHeight="1" x14ac:dyDescent="0.25">
      <c r="A48" s="112" t="s">
        <v>399</v>
      </c>
      <c r="B48" s="95" t="s">
        <v>427</v>
      </c>
      <c r="C48" s="3" t="s">
        <v>428</v>
      </c>
      <c r="D48" s="4" t="s">
        <v>55</v>
      </c>
      <c r="E48" s="8">
        <v>19362727</v>
      </c>
      <c r="F48" s="134">
        <v>8</v>
      </c>
      <c r="G48" s="135" t="s">
        <v>431</v>
      </c>
      <c r="H48" s="144" t="s">
        <v>419</v>
      </c>
      <c r="I48" s="145">
        <v>44596</v>
      </c>
      <c r="J48" s="145">
        <f>'TOTAL CONTRATOS'!F60</f>
        <v>44599</v>
      </c>
      <c r="K48" s="146">
        <f>'TOTAL CONTRATOS'!G60</f>
        <v>44840</v>
      </c>
      <c r="L48" s="137" t="s">
        <v>432</v>
      </c>
      <c r="M48" s="136">
        <v>44587</v>
      </c>
      <c r="N48" s="106" t="s">
        <v>160</v>
      </c>
      <c r="O48" s="137" t="s">
        <v>437</v>
      </c>
      <c r="P48" s="146">
        <v>44596</v>
      </c>
      <c r="Q48" s="140">
        <v>16640000</v>
      </c>
      <c r="R48" s="138" t="s">
        <v>90</v>
      </c>
      <c r="S48" s="138"/>
      <c r="T48" s="138"/>
      <c r="U48" s="138"/>
      <c r="V48" s="65">
        <v>0.2</v>
      </c>
      <c r="W48" s="65">
        <v>0.1</v>
      </c>
      <c r="X48" s="65" t="s">
        <v>64</v>
      </c>
      <c r="Y48" s="65" t="s">
        <v>64</v>
      </c>
      <c r="Z48" s="65" t="s">
        <v>64</v>
      </c>
      <c r="AA48" s="145">
        <v>44777</v>
      </c>
      <c r="AB48" s="141">
        <f>+Q48</f>
        <v>16640000</v>
      </c>
      <c r="AC48" s="123" t="e">
        <f>+'TOTAL CONTRATOS'!#REF!</f>
        <v>#REF!</v>
      </c>
      <c r="AD48" s="43" t="e">
        <f t="shared" si="10"/>
        <v>#REF!</v>
      </c>
      <c r="AE48" s="44" t="e">
        <f t="shared" si="13"/>
        <v>#REF!</v>
      </c>
      <c r="AF48" s="126" t="e">
        <f>+'TOTAL CONTRATOS'!#REF!</f>
        <v>#REF!</v>
      </c>
      <c r="AG48" s="33" t="s">
        <v>298</v>
      </c>
      <c r="AH48" s="29" t="s">
        <v>364</v>
      </c>
      <c r="AI48" s="45" t="s">
        <v>363</v>
      </c>
      <c r="AJ48" s="46" t="s">
        <v>365</v>
      </c>
      <c r="AK48" s="143" t="s">
        <v>65</v>
      </c>
      <c r="AL48" s="144"/>
      <c r="AM48" s="135" t="s">
        <v>974</v>
      </c>
      <c r="AN48" s="3" t="s">
        <v>66</v>
      </c>
      <c r="AO48" s="91">
        <v>21591</v>
      </c>
      <c r="AP48" s="161" t="s">
        <v>430</v>
      </c>
      <c r="AQ48" s="161" t="s">
        <v>76</v>
      </c>
      <c r="AR48" s="102">
        <v>44598</v>
      </c>
      <c r="AS48" s="3" t="s">
        <v>155</v>
      </c>
      <c r="AT48" s="188">
        <f t="shared" si="14"/>
        <v>241</v>
      </c>
      <c r="AU48" s="99">
        <v>44590</v>
      </c>
      <c r="AV48" s="99">
        <v>44594</v>
      </c>
      <c r="AW48" s="49">
        <f t="shared" si="15"/>
        <v>3</v>
      </c>
      <c r="AX48" s="148" t="s">
        <v>104</v>
      </c>
      <c r="AY48" s="24" t="s">
        <v>429</v>
      </c>
      <c r="AZ48" s="86">
        <v>160</v>
      </c>
      <c r="BA48" s="157" t="e">
        <f>'TOTAL CONTRATOS'!#REF!</f>
        <v>#REF!</v>
      </c>
      <c r="BB48" s="151">
        <v>43883</v>
      </c>
      <c r="BC48" s="61" t="e">
        <f>'TOTAL CONTRATOS'!#REF!</f>
        <v>#REF!</v>
      </c>
      <c r="BD48" s="61" t="e">
        <f>'TOTAL CONTRATOS'!#REF!</f>
        <v>#REF!</v>
      </c>
      <c r="BE48" s="150" t="s">
        <v>71</v>
      </c>
    </row>
    <row r="49" spans="1:57" s="53" customFormat="1" ht="81.75" customHeight="1" x14ac:dyDescent="0.25">
      <c r="A49" s="112" t="s">
        <v>611</v>
      </c>
      <c r="B49" s="95" t="s">
        <v>102</v>
      </c>
      <c r="C49" s="4" t="s">
        <v>669</v>
      </c>
      <c r="D49" s="4" t="s">
        <v>55</v>
      </c>
      <c r="E49" s="8">
        <v>1022977719</v>
      </c>
      <c r="F49" s="134">
        <v>0</v>
      </c>
      <c r="G49" s="135" t="s">
        <v>670</v>
      </c>
      <c r="H49" s="144" t="s">
        <v>648</v>
      </c>
      <c r="I49" s="145">
        <v>44622</v>
      </c>
      <c r="J49" s="145">
        <f>'TOTAL CONTRATOS'!F95</f>
        <v>44623</v>
      </c>
      <c r="K49" s="146">
        <f>'TOTAL CONTRATOS'!G95</f>
        <v>44959</v>
      </c>
      <c r="L49" s="137" t="s">
        <v>671</v>
      </c>
      <c r="M49" s="146">
        <v>44620</v>
      </c>
      <c r="N49" s="106" t="s">
        <v>157</v>
      </c>
      <c r="O49" s="137" t="s">
        <v>691</v>
      </c>
      <c r="P49" s="146">
        <v>44623</v>
      </c>
      <c r="Q49" s="63">
        <v>27500000</v>
      </c>
      <c r="R49" s="138" t="s">
        <v>672</v>
      </c>
      <c r="S49" s="138"/>
      <c r="T49" s="135"/>
      <c r="U49" s="138"/>
      <c r="V49" s="65">
        <v>0.2</v>
      </c>
      <c r="W49" s="65">
        <v>0.1</v>
      </c>
      <c r="X49" s="65" t="s">
        <v>64</v>
      </c>
      <c r="Y49" s="65" t="s">
        <v>64</v>
      </c>
      <c r="Z49" s="65" t="s">
        <v>64</v>
      </c>
      <c r="AA49" s="145" t="s">
        <v>64</v>
      </c>
      <c r="AB49" s="141">
        <f>+Q49</f>
        <v>27500000</v>
      </c>
      <c r="AC49" s="123" t="e">
        <f>+'TOTAL CONTRATOS'!#REF!</f>
        <v>#REF!</v>
      </c>
      <c r="AD49" s="142" t="e">
        <f t="shared" si="10"/>
        <v>#REF!</v>
      </c>
      <c r="AE49" s="179" t="e">
        <f t="shared" si="13"/>
        <v>#REF!</v>
      </c>
      <c r="AF49" s="126" t="e">
        <f>+'TOTAL CONTRATOS'!#REF!</f>
        <v>#REF!</v>
      </c>
      <c r="AG49" s="33" t="s">
        <v>271</v>
      </c>
      <c r="AH49" s="33" t="s">
        <v>272</v>
      </c>
      <c r="AI49" s="34">
        <v>51898631</v>
      </c>
      <c r="AJ49" s="30">
        <v>7</v>
      </c>
      <c r="AK49" s="143" t="s">
        <v>696</v>
      </c>
      <c r="AL49" s="144"/>
      <c r="AM49" s="153" t="s">
        <v>927</v>
      </c>
      <c r="AN49" s="3" t="s">
        <v>66</v>
      </c>
      <c r="AO49" s="146">
        <v>33752</v>
      </c>
      <c r="AP49" s="144" t="s">
        <v>92</v>
      </c>
      <c r="AQ49" s="144" t="s">
        <v>88</v>
      </c>
      <c r="AR49" s="91">
        <v>44623</v>
      </c>
      <c r="AS49" s="3" t="s">
        <v>77</v>
      </c>
      <c r="AT49" s="188">
        <f t="shared" si="14"/>
        <v>336</v>
      </c>
      <c r="AU49" s="151">
        <v>44621</v>
      </c>
      <c r="AV49" s="151">
        <v>44622</v>
      </c>
      <c r="AW49" s="24">
        <f t="shared" si="15"/>
        <v>2</v>
      </c>
      <c r="AX49" s="148" t="s">
        <v>78</v>
      </c>
      <c r="AY49" s="24" t="s">
        <v>79</v>
      </c>
      <c r="AZ49" s="86">
        <v>160</v>
      </c>
      <c r="BA49" s="149" t="e">
        <f>'TOTAL CONTRATOS'!#REF!</f>
        <v>#REF!</v>
      </c>
      <c r="BB49" s="151">
        <v>44622</v>
      </c>
      <c r="BC49" s="61" t="e">
        <f>'TOTAL CONTRATOS'!#REF!</f>
        <v>#REF!</v>
      </c>
      <c r="BD49" s="61" t="e">
        <f>'TOTAL CONTRATOS'!#REF!</f>
        <v>#REF!</v>
      </c>
      <c r="BE49" s="150" t="s">
        <v>71</v>
      </c>
    </row>
    <row r="50" spans="1:57" ht="142.5" customHeight="1" x14ac:dyDescent="0.25">
      <c r="A50" s="112" t="s">
        <v>300</v>
      </c>
      <c r="B50" s="95" t="s">
        <v>102</v>
      </c>
      <c r="C50" s="4" t="s">
        <v>251</v>
      </c>
      <c r="D50" s="4" t="s">
        <v>55</v>
      </c>
      <c r="E50" s="8">
        <v>52211260</v>
      </c>
      <c r="F50" s="134">
        <v>3</v>
      </c>
      <c r="G50" s="135" t="s">
        <v>362</v>
      </c>
      <c r="H50" s="138" t="s">
        <v>295</v>
      </c>
      <c r="I50" s="145">
        <v>44582</v>
      </c>
      <c r="J50" s="145">
        <f>'TOTAL CONTRATOS'!F24</f>
        <v>44586</v>
      </c>
      <c r="K50" s="146">
        <f>'TOTAL CONTRATOS'!G24</f>
        <v>44742</v>
      </c>
      <c r="L50" s="137" t="s">
        <v>178</v>
      </c>
      <c r="M50" s="136">
        <v>44582</v>
      </c>
      <c r="N50" s="106" t="s">
        <v>157</v>
      </c>
      <c r="O50" s="137" t="s">
        <v>84</v>
      </c>
      <c r="P50" s="122">
        <v>44586</v>
      </c>
      <c r="Q50" s="63">
        <v>21770666</v>
      </c>
      <c r="R50" s="138" t="s">
        <v>132</v>
      </c>
      <c r="S50" s="138"/>
      <c r="T50" s="87"/>
      <c r="U50" s="138"/>
      <c r="V50" s="65">
        <v>0.2</v>
      </c>
      <c r="W50" s="65">
        <v>0.1</v>
      </c>
      <c r="X50" s="65" t="s">
        <v>64</v>
      </c>
      <c r="Y50" s="65" t="s">
        <v>64</v>
      </c>
      <c r="Z50" s="65" t="s">
        <v>64</v>
      </c>
      <c r="AA50" s="145" t="s">
        <v>64</v>
      </c>
      <c r="AB50" s="107">
        <f>SUM(Q50)</f>
        <v>21770666</v>
      </c>
      <c r="AC50" s="123" t="e">
        <f>+'TOTAL CONTRATOS'!#REF!</f>
        <v>#REF!</v>
      </c>
      <c r="AD50" s="142" t="e">
        <f t="shared" si="10"/>
        <v>#REF!</v>
      </c>
      <c r="AE50" s="64" t="e">
        <f t="shared" si="13"/>
        <v>#REF!</v>
      </c>
      <c r="AF50" s="126" t="e">
        <f>+'TOTAL CONTRATOS'!#REF!</f>
        <v>#REF!</v>
      </c>
      <c r="AG50" s="29" t="s">
        <v>125</v>
      </c>
      <c r="AH50" s="29" t="s">
        <v>81</v>
      </c>
      <c r="AI50" s="34">
        <v>15876282</v>
      </c>
      <c r="AJ50" s="30">
        <v>4</v>
      </c>
      <c r="AK50" s="143" t="s">
        <v>72</v>
      </c>
      <c r="AL50" s="144"/>
      <c r="AM50" s="138" t="s">
        <v>253</v>
      </c>
      <c r="AN50" s="3" t="s">
        <v>66</v>
      </c>
      <c r="AO50" s="73">
        <v>27675</v>
      </c>
      <c r="AP50" s="3" t="s">
        <v>111</v>
      </c>
      <c r="AQ50" s="3" t="s">
        <v>76</v>
      </c>
      <c r="AR50" s="73">
        <v>44582</v>
      </c>
      <c r="AS50" s="102" t="s">
        <v>77</v>
      </c>
      <c r="AT50" s="147">
        <f t="shared" si="14"/>
        <v>156</v>
      </c>
      <c r="AU50" s="151">
        <v>44582</v>
      </c>
      <c r="AV50" s="151">
        <v>44582</v>
      </c>
      <c r="AW50" s="24">
        <f t="shared" si="15"/>
        <v>1</v>
      </c>
      <c r="AX50" s="148" t="s">
        <v>78</v>
      </c>
      <c r="AY50" s="24" t="s">
        <v>98</v>
      </c>
      <c r="AZ50" s="152">
        <v>160</v>
      </c>
      <c r="BA50" s="149" t="e">
        <f>'TOTAL CONTRATOS'!#REF!</f>
        <v>#REF!</v>
      </c>
      <c r="BB50" s="151">
        <v>43759</v>
      </c>
      <c r="BC50" s="155" t="e">
        <f>'TOTAL CONTRATOS'!#REF!</f>
        <v>#REF!</v>
      </c>
      <c r="BD50" s="155" t="e">
        <f>'TOTAL CONTRATOS'!#REF!</f>
        <v>#REF!</v>
      </c>
      <c r="BE50" s="150" t="s">
        <v>219</v>
      </c>
    </row>
    <row r="51" spans="1:57" ht="78.75" customHeight="1" x14ac:dyDescent="0.25">
      <c r="A51" s="112" t="s">
        <v>817</v>
      </c>
      <c r="B51" s="95" t="s">
        <v>102</v>
      </c>
      <c r="C51" s="4" t="s">
        <v>838</v>
      </c>
      <c r="D51" s="83" t="s">
        <v>55</v>
      </c>
      <c r="E51" s="8">
        <v>1032506233</v>
      </c>
      <c r="F51" s="8">
        <v>1</v>
      </c>
      <c r="G51" s="135" t="s">
        <v>839</v>
      </c>
      <c r="H51" s="62" t="s">
        <v>840</v>
      </c>
      <c r="I51" s="145">
        <v>44642</v>
      </c>
      <c r="J51" s="145">
        <f>'TOTAL CONTRATOS'!F116</f>
        <v>44644</v>
      </c>
      <c r="K51" s="146">
        <f>'TOTAL CONTRATOS'!G116</f>
        <v>44765</v>
      </c>
      <c r="L51" s="172" t="s">
        <v>841</v>
      </c>
      <c r="M51" s="136">
        <v>44631</v>
      </c>
      <c r="N51" s="106" t="s">
        <v>157</v>
      </c>
      <c r="O51" s="67" t="s">
        <v>867</v>
      </c>
      <c r="P51" s="146">
        <v>44644</v>
      </c>
      <c r="Q51" s="63">
        <v>7200000</v>
      </c>
      <c r="R51" s="138" t="s">
        <v>844</v>
      </c>
      <c r="S51" s="138"/>
      <c r="T51" s="135"/>
      <c r="U51" s="138"/>
      <c r="V51" s="139">
        <v>0.2</v>
      </c>
      <c r="W51" s="139">
        <v>0.1</v>
      </c>
      <c r="X51" s="139" t="s">
        <v>64</v>
      </c>
      <c r="Y51" s="139" t="s">
        <v>64</v>
      </c>
      <c r="Z51" s="139" t="s">
        <v>64</v>
      </c>
      <c r="AA51" s="145" t="s">
        <v>64</v>
      </c>
      <c r="AB51" s="141">
        <f>SUM(Q51)</f>
        <v>7200000</v>
      </c>
      <c r="AC51" s="123" t="e">
        <f>+'TOTAL CONTRATOS'!#REF!</f>
        <v>#REF!</v>
      </c>
      <c r="AD51" s="127" t="e">
        <f t="shared" si="10"/>
        <v>#REF!</v>
      </c>
      <c r="AE51" s="128" t="e">
        <f t="shared" si="13"/>
        <v>#REF!</v>
      </c>
      <c r="AF51" s="126" t="e">
        <f>+'TOTAL CONTRATOS'!#REF!</f>
        <v>#REF!</v>
      </c>
      <c r="AG51" s="29" t="s">
        <v>85</v>
      </c>
      <c r="AH51" s="29" t="s">
        <v>340</v>
      </c>
      <c r="AI51" s="34">
        <v>51736889</v>
      </c>
      <c r="AJ51" s="45">
        <v>5</v>
      </c>
      <c r="AK51" s="143" t="s">
        <v>815</v>
      </c>
      <c r="AL51" s="138"/>
      <c r="AM51" s="138" t="s">
        <v>845</v>
      </c>
      <c r="AN51" s="3" t="s">
        <v>66</v>
      </c>
      <c r="AO51" s="73">
        <v>36345</v>
      </c>
      <c r="AP51" s="144" t="s">
        <v>501</v>
      </c>
      <c r="AQ51" s="144" t="s">
        <v>76</v>
      </c>
      <c r="AR51" s="73">
        <v>44644</v>
      </c>
      <c r="AS51" s="3" t="s">
        <v>77</v>
      </c>
      <c r="AT51" s="147">
        <f t="shared" si="14"/>
        <v>121</v>
      </c>
      <c r="AU51" s="77">
        <v>44635</v>
      </c>
      <c r="AV51" s="77">
        <v>44642</v>
      </c>
      <c r="AW51" s="24">
        <f t="shared" si="15"/>
        <v>6</v>
      </c>
      <c r="AX51" s="149" t="s">
        <v>78</v>
      </c>
      <c r="AY51" s="24" t="s">
        <v>79</v>
      </c>
      <c r="AZ51" s="24" t="s">
        <v>66</v>
      </c>
      <c r="BA51" s="149" t="e">
        <f>'TOTAL CONTRATOS'!#REF!</f>
        <v>#REF!</v>
      </c>
      <c r="BB51" s="76">
        <v>44623</v>
      </c>
      <c r="BC51" s="61" t="e">
        <f>'TOTAL CONTRATOS'!#REF!</f>
        <v>#REF!</v>
      </c>
      <c r="BD51" s="61" t="e">
        <f>'TOTAL CONTRATOS'!#REF!</f>
        <v>#REF!</v>
      </c>
      <c r="BE51" s="150" t="s">
        <v>71</v>
      </c>
    </row>
    <row r="52" spans="1:57" ht="129.75" customHeight="1" x14ac:dyDescent="0.25">
      <c r="A52" s="111" t="s">
        <v>274</v>
      </c>
      <c r="B52" s="95" t="s">
        <v>102</v>
      </c>
      <c r="C52" s="3" t="s">
        <v>185</v>
      </c>
      <c r="D52" s="4" t="s">
        <v>55</v>
      </c>
      <c r="E52" s="8">
        <v>1000623086</v>
      </c>
      <c r="F52" s="134">
        <v>8</v>
      </c>
      <c r="G52" s="135" t="s">
        <v>301</v>
      </c>
      <c r="H52" s="138" t="s">
        <v>295</v>
      </c>
      <c r="I52" s="145">
        <v>44568</v>
      </c>
      <c r="J52" s="145">
        <f>'TOTAL CONTRATOS'!F3</f>
        <v>44573</v>
      </c>
      <c r="K52" s="146">
        <f>'TOTAL CONTRATOS'!G3</f>
        <v>44742</v>
      </c>
      <c r="L52" s="96" t="s">
        <v>302</v>
      </c>
      <c r="M52" s="146">
        <v>44565</v>
      </c>
      <c r="N52" s="106" t="s">
        <v>157</v>
      </c>
      <c r="O52" s="137" t="s">
        <v>302</v>
      </c>
      <c r="P52" s="146">
        <v>44573</v>
      </c>
      <c r="Q52" s="63">
        <v>8416200</v>
      </c>
      <c r="R52" s="138" t="s">
        <v>186</v>
      </c>
      <c r="S52" s="138"/>
      <c r="T52" s="138"/>
      <c r="U52" s="138"/>
      <c r="V52" s="65">
        <v>0.2</v>
      </c>
      <c r="W52" s="65">
        <v>0.1</v>
      </c>
      <c r="X52" s="65" t="s">
        <v>64</v>
      </c>
      <c r="Y52" s="65" t="s">
        <v>64</v>
      </c>
      <c r="Z52" s="65" t="s">
        <v>64</v>
      </c>
      <c r="AA52" s="65" t="s">
        <v>64</v>
      </c>
      <c r="AB52" s="140">
        <f>SUM(Q52)</f>
        <v>8416200</v>
      </c>
      <c r="AC52" s="123" t="e">
        <f>+'TOTAL CONTRATOS'!#REF!</f>
        <v>#REF!</v>
      </c>
      <c r="AD52" s="124" t="e">
        <f t="shared" si="10"/>
        <v>#REF!</v>
      </c>
      <c r="AE52" s="126" t="e">
        <f t="shared" si="13"/>
        <v>#REF!</v>
      </c>
      <c r="AF52" s="126" t="e">
        <f>+'TOTAL CONTRATOS'!#REF!</f>
        <v>#REF!</v>
      </c>
      <c r="AG52" s="33" t="s">
        <v>74</v>
      </c>
      <c r="AH52" s="29" t="s">
        <v>75</v>
      </c>
      <c r="AI52" s="45">
        <v>10480755</v>
      </c>
      <c r="AJ52" s="45">
        <v>7</v>
      </c>
      <c r="AK52" s="143" t="s">
        <v>84</v>
      </c>
      <c r="AL52" s="144"/>
      <c r="AM52" s="135" t="s">
        <v>187</v>
      </c>
      <c r="AN52" s="3" t="s">
        <v>66</v>
      </c>
      <c r="AO52" s="73">
        <v>37375</v>
      </c>
      <c r="AP52" s="89" t="s">
        <v>111</v>
      </c>
      <c r="AQ52" s="89" t="s">
        <v>93</v>
      </c>
      <c r="AR52" s="73">
        <v>44572</v>
      </c>
      <c r="AS52" s="3" t="s">
        <v>77</v>
      </c>
      <c r="AT52" s="147">
        <f t="shared" si="14"/>
        <v>169</v>
      </c>
      <c r="AU52" s="77">
        <v>44567</v>
      </c>
      <c r="AV52" s="77">
        <v>44568</v>
      </c>
      <c r="AW52" s="24">
        <f t="shared" si="15"/>
        <v>2</v>
      </c>
      <c r="AX52" s="148" t="s">
        <v>78</v>
      </c>
      <c r="AY52" s="24" t="s">
        <v>79</v>
      </c>
      <c r="AZ52" s="86">
        <v>160</v>
      </c>
      <c r="BA52" s="149" t="e">
        <f>'TOTAL CONTRATOS'!#REF!</f>
        <v>#REF!</v>
      </c>
      <c r="BB52" s="151">
        <v>44280</v>
      </c>
      <c r="BC52" s="155" t="e">
        <f>'TOTAL CONTRATOS'!#REF!</f>
        <v>#REF!</v>
      </c>
      <c r="BD52" s="155" t="e">
        <f>'TOTAL CONTRATOS'!#REF!</f>
        <v>#REF!</v>
      </c>
      <c r="BE52" s="150" t="s">
        <v>71</v>
      </c>
    </row>
    <row r="53" spans="1:57" ht="126" x14ac:dyDescent="0.25">
      <c r="A53" s="112" t="s">
        <v>292</v>
      </c>
      <c r="B53" s="95" t="s">
        <v>102</v>
      </c>
      <c r="C53" s="3" t="s">
        <v>152</v>
      </c>
      <c r="D53" s="4" t="s">
        <v>55</v>
      </c>
      <c r="E53" s="8">
        <v>1015433098</v>
      </c>
      <c r="F53" s="134">
        <v>5</v>
      </c>
      <c r="G53" s="135" t="s">
        <v>322</v>
      </c>
      <c r="H53" s="138" t="s">
        <v>295</v>
      </c>
      <c r="I53" s="145">
        <v>44581</v>
      </c>
      <c r="J53" s="145">
        <f>'TOTAL CONTRATOS'!F22</f>
        <v>44582</v>
      </c>
      <c r="K53" s="146">
        <f>'TOTAL CONTRATOS'!G22</f>
        <v>44742</v>
      </c>
      <c r="L53" s="96" t="s">
        <v>323</v>
      </c>
      <c r="M53" s="136">
        <v>44579</v>
      </c>
      <c r="N53" s="106" t="s">
        <v>157</v>
      </c>
      <c r="O53" s="137" t="s">
        <v>906</v>
      </c>
      <c r="P53" s="146">
        <v>44582</v>
      </c>
      <c r="Q53" s="63">
        <v>11509056</v>
      </c>
      <c r="R53" s="138" t="s">
        <v>186</v>
      </c>
      <c r="S53" s="138"/>
      <c r="T53" s="138"/>
      <c r="U53" s="138"/>
      <c r="V53" s="65">
        <v>0.2</v>
      </c>
      <c r="W53" s="65">
        <v>0.1</v>
      </c>
      <c r="X53" s="65" t="s">
        <v>64</v>
      </c>
      <c r="Y53" s="65" t="s">
        <v>64</v>
      </c>
      <c r="Z53" s="65" t="s">
        <v>64</v>
      </c>
      <c r="AA53" s="145" t="s">
        <v>64</v>
      </c>
      <c r="AB53" s="140">
        <f>SUM(Q53)</f>
        <v>11509056</v>
      </c>
      <c r="AC53" s="123" t="e">
        <f>+'TOTAL CONTRATOS'!#REF!</f>
        <v>#REF!</v>
      </c>
      <c r="AD53" s="142" t="e">
        <f t="shared" si="10"/>
        <v>#REF!</v>
      </c>
      <c r="AE53" s="64" t="e">
        <f t="shared" si="13"/>
        <v>#REF!</v>
      </c>
      <c r="AF53" s="126" t="e">
        <f>+'TOTAL CONTRATOS'!#REF!</f>
        <v>#REF!</v>
      </c>
      <c r="AG53" s="33" t="s">
        <v>360</v>
      </c>
      <c r="AH53" s="3" t="s">
        <v>361</v>
      </c>
      <c r="AI53" s="7">
        <v>79238958</v>
      </c>
      <c r="AJ53" s="69">
        <v>0</v>
      </c>
      <c r="AK53" s="143" t="s">
        <v>72</v>
      </c>
      <c r="AL53" s="144"/>
      <c r="AM53" s="135" t="s">
        <v>225</v>
      </c>
      <c r="AN53" s="3" t="s">
        <v>66</v>
      </c>
      <c r="AO53" s="73">
        <v>33815</v>
      </c>
      <c r="AP53" s="89" t="s">
        <v>226</v>
      </c>
      <c r="AQ53" s="89" t="s">
        <v>88</v>
      </c>
      <c r="AR53" s="73">
        <v>44582</v>
      </c>
      <c r="AS53" s="3" t="s">
        <v>77</v>
      </c>
      <c r="AT53" s="147">
        <f t="shared" si="14"/>
        <v>160</v>
      </c>
      <c r="AU53" s="77">
        <v>44574</v>
      </c>
      <c r="AV53" s="77">
        <v>44579</v>
      </c>
      <c r="AW53" s="24">
        <f t="shared" si="15"/>
        <v>4</v>
      </c>
      <c r="AX53" s="148" t="s">
        <v>78</v>
      </c>
      <c r="AY53" s="24" t="s">
        <v>79</v>
      </c>
      <c r="AZ53" s="99">
        <v>43847</v>
      </c>
      <c r="BA53" s="149" t="e">
        <f>'TOTAL CONTRATOS'!#REF!</f>
        <v>#REF!</v>
      </c>
      <c r="BB53" s="151">
        <v>43847</v>
      </c>
      <c r="BC53" s="51" t="e">
        <f>'TOTAL CONTRATOS'!#REF!</f>
        <v>#REF!</v>
      </c>
      <c r="BD53" s="51" t="e">
        <f>'TOTAL CONTRATOS'!#REF!</f>
        <v>#REF!</v>
      </c>
      <c r="BE53" s="150" t="s">
        <v>71</v>
      </c>
    </row>
    <row r="54" spans="1:57" ht="93" customHeight="1" x14ac:dyDescent="0.25">
      <c r="A54" s="112" t="s">
        <v>331</v>
      </c>
      <c r="B54" s="133" t="s">
        <v>102</v>
      </c>
      <c r="C54" s="4" t="s">
        <v>245</v>
      </c>
      <c r="D54" s="4" t="s">
        <v>55</v>
      </c>
      <c r="E54" s="8">
        <v>1018474644</v>
      </c>
      <c r="F54" s="134">
        <v>3</v>
      </c>
      <c r="G54" s="135" t="s">
        <v>324</v>
      </c>
      <c r="H54" s="138" t="s">
        <v>295</v>
      </c>
      <c r="I54" s="79">
        <v>44562</v>
      </c>
      <c r="J54" s="145">
        <f>'TOTAL CONTRATOS'!F13</f>
        <v>44578</v>
      </c>
      <c r="K54" s="146">
        <f>'TOTAL CONTRATOS'!G13</f>
        <v>44742</v>
      </c>
      <c r="L54" s="137" t="s">
        <v>325</v>
      </c>
      <c r="M54" s="136">
        <v>44575</v>
      </c>
      <c r="N54" s="106" t="s">
        <v>157</v>
      </c>
      <c r="O54" s="137" t="s">
        <v>72</v>
      </c>
      <c r="P54" s="122" t="s">
        <v>72</v>
      </c>
      <c r="Q54" s="140">
        <v>17056000</v>
      </c>
      <c r="R54" s="138" t="s">
        <v>95</v>
      </c>
      <c r="S54" s="138"/>
      <c r="T54" s="135"/>
      <c r="U54" s="138"/>
      <c r="V54" s="139">
        <v>0.2</v>
      </c>
      <c r="W54" s="139">
        <v>0.1</v>
      </c>
      <c r="X54" s="139" t="s">
        <v>64</v>
      </c>
      <c r="Y54" s="139" t="s">
        <v>64</v>
      </c>
      <c r="Z54" s="139" t="s">
        <v>64</v>
      </c>
      <c r="AA54" s="139" t="s">
        <v>64</v>
      </c>
      <c r="AB54" s="140">
        <f>+Q54</f>
        <v>17056000</v>
      </c>
      <c r="AC54" s="123" t="e">
        <f>+'TOTAL CONTRATOS'!#REF!</f>
        <v>#REF!</v>
      </c>
      <c r="AD54" s="142" t="e">
        <f t="shared" si="10"/>
        <v>#REF!</v>
      </c>
      <c r="AE54" s="64" t="e">
        <f t="shared" si="13"/>
        <v>#REF!</v>
      </c>
      <c r="AF54" s="126" t="e">
        <f>+'TOTAL CONTRATOS'!#REF!</f>
        <v>#REF!</v>
      </c>
      <c r="AG54" s="3" t="s">
        <v>339</v>
      </c>
      <c r="AH54" s="3" t="s">
        <v>340</v>
      </c>
      <c r="AI54" s="8">
        <v>51736889</v>
      </c>
      <c r="AJ54" s="7">
        <v>5</v>
      </c>
      <c r="AK54" s="143" t="s">
        <v>72</v>
      </c>
      <c r="AL54" s="144"/>
      <c r="AM54" s="138" t="s">
        <v>248</v>
      </c>
      <c r="AN54" s="3" t="s">
        <v>66</v>
      </c>
      <c r="AO54" s="91">
        <v>34764</v>
      </c>
      <c r="AP54" s="144" t="s">
        <v>130</v>
      </c>
      <c r="AQ54" s="144" t="s">
        <v>88</v>
      </c>
      <c r="AR54" s="91" t="s">
        <v>72</v>
      </c>
      <c r="AS54" s="3" t="s">
        <v>77</v>
      </c>
      <c r="AT54" s="147">
        <f t="shared" si="14"/>
        <v>164</v>
      </c>
      <c r="AU54" s="99"/>
      <c r="AV54" s="99"/>
      <c r="AW54" s="24">
        <f t="shared" si="15"/>
        <v>0</v>
      </c>
      <c r="AX54" s="148" t="s">
        <v>78</v>
      </c>
      <c r="AY54" s="24" t="s">
        <v>249</v>
      </c>
      <c r="AZ54" s="86">
        <v>160</v>
      </c>
      <c r="BA54" s="149" t="e">
        <f>'TOTAL CONTRATOS'!#REF!</f>
        <v>#REF!</v>
      </c>
      <c r="BB54" s="76"/>
      <c r="BC54" s="155" t="e">
        <f>'TOTAL CONTRATOS'!#REF!</f>
        <v>#REF!</v>
      </c>
      <c r="BD54" s="155" t="e">
        <f>'TOTAL CONTRATOS'!#REF!</f>
        <v>#REF!</v>
      </c>
      <c r="BE54" s="150" t="s">
        <v>71</v>
      </c>
    </row>
    <row r="55" spans="1:57" ht="120.75" customHeight="1" x14ac:dyDescent="0.25">
      <c r="A55" s="112" t="s">
        <v>603</v>
      </c>
      <c r="B55" s="133" t="s">
        <v>102</v>
      </c>
      <c r="C55" s="3" t="s">
        <v>642</v>
      </c>
      <c r="D55" s="4" t="s">
        <v>55</v>
      </c>
      <c r="E55" s="8">
        <v>14326556</v>
      </c>
      <c r="F55" s="134">
        <v>4</v>
      </c>
      <c r="G55" s="135" t="s">
        <v>643</v>
      </c>
      <c r="H55" s="62" t="s">
        <v>107</v>
      </c>
      <c r="I55" s="145">
        <v>44621</v>
      </c>
      <c r="J55" s="145">
        <f>'TOTAL CONTRATOS'!F88</f>
        <v>44622</v>
      </c>
      <c r="K55" s="146">
        <f>'TOTAL CONTRATOS'!G88</f>
        <v>44805</v>
      </c>
      <c r="L55" s="137" t="s">
        <v>645</v>
      </c>
      <c r="M55" s="136">
        <v>44607</v>
      </c>
      <c r="N55" s="106" t="s">
        <v>157</v>
      </c>
      <c r="O55" s="137" t="s">
        <v>684</v>
      </c>
      <c r="P55" s="145">
        <v>44621</v>
      </c>
      <c r="Q55" s="140">
        <v>15000000</v>
      </c>
      <c r="R55" s="138" t="s">
        <v>644</v>
      </c>
      <c r="S55" s="138"/>
      <c r="T55" s="138"/>
      <c r="U55" s="138"/>
      <c r="V55" s="65">
        <v>0.2</v>
      </c>
      <c r="W55" s="65">
        <v>0.1</v>
      </c>
      <c r="X55" s="65" t="s">
        <v>64</v>
      </c>
      <c r="Y55" s="65" t="s">
        <v>64</v>
      </c>
      <c r="Z55" s="65" t="s">
        <v>64</v>
      </c>
      <c r="AA55" s="145" t="s">
        <v>64</v>
      </c>
      <c r="AB55" s="141">
        <f>+Q55</f>
        <v>15000000</v>
      </c>
      <c r="AC55" s="123" t="e">
        <f>+'TOTAL CONTRATOS'!#REF!</f>
        <v>#REF!</v>
      </c>
      <c r="AD55" s="142" t="e">
        <f t="shared" si="10"/>
        <v>#REF!</v>
      </c>
      <c r="AE55" s="115" t="e">
        <f t="shared" si="13"/>
        <v>#REF!</v>
      </c>
      <c r="AF55" s="126" t="e">
        <f>+'TOTAL CONTRATOS'!#REF!</f>
        <v>#REF!</v>
      </c>
      <c r="AG55" s="4" t="s">
        <v>527</v>
      </c>
      <c r="AH55" s="3" t="s">
        <v>528</v>
      </c>
      <c r="AI55" s="5">
        <v>80149659</v>
      </c>
      <c r="AJ55" s="5">
        <v>5</v>
      </c>
      <c r="AK55" s="143" t="s">
        <v>615</v>
      </c>
      <c r="AL55" s="144"/>
      <c r="AM55" s="138" t="s">
        <v>941</v>
      </c>
      <c r="AN55" s="3" t="s">
        <v>66</v>
      </c>
      <c r="AO55" s="91">
        <v>30438</v>
      </c>
      <c r="AP55" s="89" t="s">
        <v>434</v>
      </c>
      <c r="AQ55" s="89" t="s">
        <v>88</v>
      </c>
      <c r="AR55" s="91">
        <v>44622</v>
      </c>
      <c r="AS55" s="3" t="s">
        <v>77</v>
      </c>
      <c r="AT55" s="147">
        <f t="shared" si="14"/>
        <v>183</v>
      </c>
      <c r="AU55" s="99">
        <v>44613</v>
      </c>
      <c r="AV55" s="99">
        <v>44620</v>
      </c>
      <c r="AW55" s="24">
        <f t="shared" si="15"/>
        <v>6</v>
      </c>
      <c r="AX55" s="149" t="s">
        <v>78</v>
      </c>
      <c r="AY55" s="24" t="s">
        <v>79</v>
      </c>
      <c r="AZ55" s="86"/>
      <c r="BA55" s="157" t="e">
        <f>'TOTAL CONTRATOS'!#REF!</f>
        <v>#REF!</v>
      </c>
      <c r="BB55" s="151">
        <v>44613</v>
      </c>
      <c r="BC55" s="61" t="e">
        <f>'TOTAL CONTRATOS'!#REF!</f>
        <v>#REF!</v>
      </c>
      <c r="BD55" s="61" t="e">
        <f>'TOTAL CONTRATOS'!#REF!</f>
        <v>#REF!</v>
      </c>
      <c r="BE55" s="150" t="s">
        <v>71</v>
      </c>
    </row>
    <row r="56" spans="1:57" ht="113.25" customHeight="1" x14ac:dyDescent="0.25">
      <c r="A56" s="112" t="s">
        <v>557</v>
      </c>
      <c r="B56" s="133" t="s">
        <v>102</v>
      </c>
      <c r="C56" s="3" t="s">
        <v>560</v>
      </c>
      <c r="D56" s="4" t="s">
        <v>55</v>
      </c>
      <c r="E56" s="8">
        <v>17029561</v>
      </c>
      <c r="F56" s="134">
        <v>9</v>
      </c>
      <c r="G56" s="135" t="s">
        <v>565</v>
      </c>
      <c r="H56" s="89" t="s">
        <v>107</v>
      </c>
      <c r="I56" s="145">
        <v>44616</v>
      </c>
      <c r="J56" s="145">
        <f>'TOTAL CONTRATOS'!F80</f>
        <v>44620</v>
      </c>
      <c r="K56" s="146">
        <f>'TOTAL CONTRATOS'!G80</f>
        <v>44800</v>
      </c>
      <c r="L56" s="137" t="s">
        <v>566</v>
      </c>
      <c r="M56" s="146">
        <v>44594</v>
      </c>
      <c r="N56" s="106" t="s">
        <v>837</v>
      </c>
      <c r="O56" s="137" t="s">
        <v>942</v>
      </c>
      <c r="P56" s="146">
        <v>44617</v>
      </c>
      <c r="Q56" s="140">
        <v>12480000</v>
      </c>
      <c r="R56" s="138" t="s">
        <v>135</v>
      </c>
      <c r="S56" s="138"/>
      <c r="T56" s="135"/>
      <c r="U56" s="138"/>
      <c r="V56" s="139">
        <v>0.2</v>
      </c>
      <c r="W56" s="139">
        <v>0.1</v>
      </c>
      <c r="X56" s="65" t="s">
        <v>64</v>
      </c>
      <c r="Y56" s="65" t="s">
        <v>64</v>
      </c>
      <c r="Z56" s="65" t="s">
        <v>64</v>
      </c>
      <c r="AA56" s="145" t="s">
        <v>64</v>
      </c>
      <c r="AB56" s="141">
        <f>+Q56</f>
        <v>12480000</v>
      </c>
      <c r="AC56" s="123" t="e">
        <f>+'TOTAL CONTRATOS'!#REF!</f>
        <v>#REF!</v>
      </c>
      <c r="AD56" s="124" t="e">
        <f>+AB56-AC56</f>
        <v>#REF!</v>
      </c>
      <c r="AE56" s="126" t="e">
        <f t="shared" si="13"/>
        <v>#REF!</v>
      </c>
      <c r="AF56" s="126" t="e">
        <f>+'TOTAL CONTRATOS'!#REF!</f>
        <v>#REF!</v>
      </c>
      <c r="AG56" s="4" t="s">
        <v>470</v>
      </c>
      <c r="AH56" s="3" t="s">
        <v>471</v>
      </c>
      <c r="AI56" s="7">
        <v>79985065</v>
      </c>
      <c r="AJ56" s="69">
        <v>2</v>
      </c>
      <c r="AK56" s="143" t="s">
        <v>65</v>
      </c>
      <c r="AL56" s="3"/>
      <c r="AM56" s="135" t="s">
        <v>561</v>
      </c>
      <c r="AN56" s="3" t="s">
        <v>66</v>
      </c>
      <c r="AO56" s="145">
        <v>14440</v>
      </c>
      <c r="AP56" s="144" t="s">
        <v>562</v>
      </c>
      <c r="AQ56" s="144" t="s">
        <v>563</v>
      </c>
      <c r="AR56" s="91">
        <v>44618</v>
      </c>
      <c r="AS56" s="3" t="s">
        <v>564</v>
      </c>
      <c r="AT56" s="147">
        <f t="shared" si="14"/>
        <v>180</v>
      </c>
      <c r="AU56" s="151">
        <v>44596</v>
      </c>
      <c r="AV56" s="151">
        <v>44600</v>
      </c>
      <c r="AW56" s="24">
        <f t="shared" si="15"/>
        <v>3</v>
      </c>
      <c r="AX56" s="148" t="s">
        <v>104</v>
      </c>
      <c r="AY56" s="24" t="s">
        <v>70</v>
      </c>
      <c r="AZ56" s="24"/>
      <c r="BA56" s="157" t="e">
        <f>'TOTAL CONTRATOS'!#REF!</f>
        <v>#REF!</v>
      </c>
      <c r="BB56" s="151">
        <v>44432</v>
      </c>
      <c r="BC56" s="61" t="e">
        <f>'TOTAL CONTRATOS'!#REF!</f>
        <v>#REF!</v>
      </c>
      <c r="BD56" s="61" t="e">
        <f>'TOTAL CONTRATOS'!#REF!</f>
        <v>#REF!</v>
      </c>
      <c r="BE56" s="150" t="s">
        <v>71</v>
      </c>
    </row>
    <row r="57" spans="1:57" ht="108.75" customHeight="1" x14ac:dyDescent="0.25">
      <c r="A57" s="112" t="s">
        <v>559</v>
      </c>
      <c r="B57" s="133" t="s">
        <v>102</v>
      </c>
      <c r="C57" s="4" t="s">
        <v>567</v>
      </c>
      <c r="D57" s="4" t="s">
        <v>55</v>
      </c>
      <c r="E57" s="8">
        <v>74374094</v>
      </c>
      <c r="F57" s="134">
        <v>6</v>
      </c>
      <c r="G57" s="135" t="s">
        <v>569</v>
      </c>
      <c r="H57" s="144" t="s">
        <v>89</v>
      </c>
      <c r="I57" s="145">
        <v>44616</v>
      </c>
      <c r="J57" s="145">
        <f>'TOTAL CONTRATOS'!F81</f>
        <v>44617</v>
      </c>
      <c r="K57" s="146">
        <f>'TOTAL CONTRATOS'!G81</f>
        <v>44858</v>
      </c>
      <c r="L57" s="84" t="s">
        <v>570</v>
      </c>
      <c r="M57" s="136">
        <v>44607</v>
      </c>
      <c r="N57" s="106" t="s">
        <v>160</v>
      </c>
      <c r="O57" s="137" t="s">
        <v>736</v>
      </c>
      <c r="P57" s="146">
        <v>44616</v>
      </c>
      <c r="Q57" s="140">
        <v>12654720</v>
      </c>
      <c r="R57" s="138" t="s">
        <v>73</v>
      </c>
      <c r="S57" s="138"/>
      <c r="T57" s="138"/>
      <c r="U57" s="138"/>
      <c r="V57" s="139">
        <v>0.2</v>
      </c>
      <c r="W57" s="139">
        <v>0.1</v>
      </c>
      <c r="X57" s="139" t="s">
        <v>64</v>
      </c>
      <c r="Y57" s="139" t="s">
        <v>64</v>
      </c>
      <c r="Z57" s="139" t="s">
        <v>64</v>
      </c>
      <c r="AA57" s="139" t="s">
        <v>64</v>
      </c>
      <c r="AB57" s="140">
        <f>+Q57</f>
        <v>12654720</v>
      </c>
      <c r="AC57" s="123" t="e">
        <f>+'TOTAL CONTRATOS'!#REF!</f>
        <v>#REF!</v>
      </c>
      <c r="AD57" s="124" t="e">
        <f>+AB57-AC57</f>
        <v>#REF!</v>
      </c>
      <c r="AE57" s="126" t="e">
        <f t="shared" si="13"/>
        <v>#REF!</v>
      </c>
      <c r="AF57" s="126" t="e">
        <f>+'TOTAL CONTRATOS'!#REF!</f>
        <v>#REF!</v>
      </c>
      <c r="AG57" s="4" t="s">
        <v>448</v>
      </c>
      <c r="AH57" s="3" t="s">
        <v>449</v>
      </c>
      <c r="AI57" s="5">
        <v>35497735</v>
      </c>
      <c r="AJ57" s="5">
        <v>5</v>
      </c>
      <c r="AK57" s="143" t="s">
        <v>65</v>
      </c>
      <c r="AL57" s="144"/>
      <c r="AM57" s="153" t="s">
        <v>568</v>
      </c>
      <c r="AN57" s="3" t="s">
        <v>66</v>
      </c>
      <c r="AO57" s="146">
        <v>28943</v>
      </c>
      <c r="AP57" s="3" t="s">
        <v>111</v>
      </c>
      <c r="AQ57" s="3" t="s">
        <v>76</v>
      </c>
      <c r="AR57" s="91">
        <v>44617</v>
      </c>
      <c r="AS57" s="3" t="s">
        <v>77</v>
      </c>
      <c r="AT57" s="147">
        <f t="shared" si="14"/>
        <v>241</v>
      </c>
      <c r="AU57" s="151">
        <v>44610</v>
      </c>
      <c r="AV57" s="151">
        <v>44616</v>
      </c>
      <c r="AW57" s="24">
        <f t="shared" si="15"/>
        <v>5</v>
      </c>
      <c r="AX57" s="148" t="s">
        <v>104</v>
      </c>
      <c r="AY57" s="24" t="s">
        <v>79</v>
      </c>
      <c r="AZ57" s="152" t="s">
        <v>66</v>
      </c>
      <c r="BA57" s="149" t="e">
        <f>'TOTAL CONTRATOS'!#REF!</f>
        <v>#REF!</v>
      </c>
      <c r="BB57" s="151">
        <v>43757</v>
      </c>
      <c r="BC57" s="61" t="e">
        <f>'TOTAL CONTRATOS'!#REF!</f>
        <v>#REF!</v>
      </c>
      <c r="BD57" s="61" t="e">
        <f>'TOTAL CONTRATOS'!#REF!</f>
        <v>#REF!</v>
      </c>
      <c r="BE57" s="150" t="s">
        <v>71</v>
      </c>
    </row>
    <row r="58" spans="1:57" ht="118.5" customHeight="1" x14ac:dyDescent="0.25">
      <c r="A58" s="112" t="s">
        <v>618</v>
      </c>
      <c r="B58" s="133" t="s">
        <v>102</v>
      </c>
      <c r="C58" s="3" t="s">
        <v>619</v>
      </c>
      <c r="D58" s="4" t="s">
        <v>55</v>
      </c>
      <c r="E58" s="8">
        <v>1026574930</v>
      </c>
      <c r="F58" s="134">
        <v>3</v>
      </c>
      <c r="G58" s="135" t="s">
        <v>689</v>
      </c>
      <c r="H58" s="62" t="s">
        <v>107</v>
      </c>
      <c r="I58" s="145">
        <v>44624</v>
      </c>
      <c r="J58" s="145">
        <f>'TOTAL CONTRATOS'!F101</f>
        <v>44627</v>
      </c>
      <c r="K58" s="146">
        <f>'TOTAL CONTRATOS'!G101</f>
        <v>44764</v>
      </c>
      <c r="L58" s="137" t="s">
        <v>691</v>
      </c>
      <c r="M58" s="136">
        <v>44616</v>
      </c>
      <c r="N58" s="106" t="s">
        <v>157</v>
      </c>
      <c r="O58" s="137" t="s">
        <v>757</v>
      </c>
      <c r="P58" s="145">
        <v>44627</v>
      </c>
      <c r="Q58" s="140">
        <v>9322560</v>
      </c>
      <c r="R58" s="138" t="s">
        <v>690</v>
      </c>
      <c r="S58" s="138"/>
      <c r="T58" s="138"/>
      <c r="U58" s="138"/>
      <c r="V58" s="65">
        <v>0.2</v>
      </c>
      <c r="W58" s="65">
        <v>0.1</v>
      </c>
      <c r="X58" s="65" t="s">
        <v>64</v>
      </c>
      <c r="Y58" s="65" t="s">
        <v>64</v>
      </c>
      <c r="Z58" s="65" t="s">
        <v>64</v>
      </c>
      <c r="AA58" s="145" t="s">
        <v>64</v>
      </c>
      <c r="AB58" s="141">
        <f>+Q58</f>
        <v>9322560</v>
      </c>
      <c r="AC58" s="123" t="e">
        <f>+'TOTAL CONTRATOS'!#REF!</f>
        <v>#REF!</v>
      </c>
      <c r="AD58" s="127" t="e">
        <f t="shared" ref="AD58:AD82" si="16">SUM(AB58-AC58)</f>
        <v>#REF!</v>
      </c>
      <c r="AE58" s="129" t="e">
        <f t="shared" si="13"/>
        <v>#REF!</v>
      </c>
      <c r="AF58" s="126" t="e">
        <f>+'TOTAL CONTRATOS'!#REF!</f>
        <v>#REF!</v>
      </c>
      <c r="AG58" s="4" t="s">
        <v>527</v>
      </c>
      <c r="AH58" s="3" t="s">
        <v>528</v>
      </c>
      <c r="AI58" s="5">
        <v>80149659</v>
      </c>
      <c r="AJ58" s="5">
        <v>5</v>
      </c>
      <c r="AK58" s="143" t="s">
        <v>696</v>
      </c>
      <c r="AL58" s="144"/>
      <c r="AM58" s="138" t="s">
        <v>829</v>
      </c>
      <c r="AN58" s="3" t="s">
        <v>66</v>
      </c>
      <c r="AO58" s="91">
        <v>33968</v>
      </c>
      <c r="AP58" s="89" t="s">
        <v>96</v>
      </c>
      <c r="AQ58" s="89" t="s">
        <v>88</v>
      </c>
      <c r="AR58" s="91">
        <v>44625</v>
      </c>
      <c r="AS58" s="3" t="s">
        <v>161</v>
      </c>
      <c r="AT58" s="147">
        <f t="shared" si="14"/>
        <v>137</v>
      </c>
      <c r="AU58" s="99">
        <v>44617</v>
      </c>
      <c r="AV58" s="99">
        <v>44624</v>
      </c>
      <c r="AW58" s="24">
        <f t="shared" si="15"/>
        <v>6</v>
      </c>
      <c r="AX58" s="148" t="s">
        <v>78</v>
      </c>
      <c r="AY58" s="24" t="s">
        <v>79</v>
      </c>
      <c r="AZ58" s="86"/>
      <c r="BA58" s="157" t="e">
        <f>'TOTAL CONTRATOS'!#REF!</f>
        <v>#REF!</v>
      </c>
      <c r="BB58" s="151">
        <v>44615</v>
      </c>
      <c r="BC58" s="61" t="e">
        <f>'TOTAL CONTRATOS'!#REF!</f>
        <v>#REF!</v>
      </c>
      <c r="BD58" s="61" t="e">
        <f>'TOTAL CONTRATOS'!#REF!</f>
        <v>#REF!</v>
      </c>
      <c r="BE58" s="150" t="s">
        <v>71</v>
      </c>
    </row>
    <row r="59" spans="1:57" ht="118.5" customHeight="1" x14ac:dyDescent="0.25">
      <c r="A59" s="112" t="s">
        <v>1021</v>
      </c>
      <c r="B59" s="133" t="s">
        <v>116</v>
      </c>
      <c r="C59" s="4" t="s">
        <v>1022</v>
      </c>
      <c r="D59" s="68" t="s">
        <v>55</v>
      </c>
      <c r="E59" s="8">
        <v>80793655</v>
      </c>
      <c r="F59" s="8">
        <v>7</v>
      </c>
      <c r="G59" s="135" t="s">
        <v>1023</v>
      </c>
      <c r="H59" s="62" t="s">
        <v>542</v>
      </c>
      <c r="I59" s="145">
        <v>44672</v>
      </c>
      <c r="J59" s="145">
        <f>'TOTAL CONTRATOS'!F131</f>
        <v>44673</v>
      </c>
      <c r="K59" s="146">
        <f>'TOTAL CONTRATOS'!G131</f>
        <v>44733</v>
      </c>
      <c r="L59" s="84" t="s">
        <v>1024</v>
      </c>
      <c r="M59" s="136">
        <v>44658</v>
      </c>
      <c r="N59" s="106" t="s">
        <v>157</v>
      </c>
      <c r="O59" s="67" t="s">
        <v>1040</v>
      </c>
      <c r="P59" s="146">
        <v>44672</v>
      </c>
      <c r="Q59" s="140">
        <v>3800000</v>
      </c>
      <c r="R59" s="138" t="s">
        <v>1025</v>
      </c>
      <c r="S59" s="138"/>
      <c r="T59" s="135"/>
      <c r="U59" s="138"/>
      <c r="V59" s="139" t="s">
        <v>64</v>
      </c>
      <c r="W59" s="139" t="s">
        <v>64</v>
      </c>
      <c r="X59" s="139" t="s">
        <v>64</v>
      </c>
      <c r="Y59" s="139" t="s">
        <v>64</v>
      </c>
      <c r="Z59" s="139" t="s">
        <v>64</v>
      </c>
      <c r="AA59" s="145" t="s">
        <v>64</v>
      </c>
      <c r="AB59" s="141">
        <f>SUM(Q59)</f>
        <v>3800000</v>
      </c>
      <c r="AC59" s="123" t="e">
        <f>+'TOTAL CONTRATOS'!#REF!</f>
        <v>#REF!</v>
      </c>
      <c r="AD59" s="127" t="e">
        <f t="shared" si="16"/>
        <v>#REF!</v>
      </c>
      <c r="AE59" s="128" t="e">
        <f>+AC59*100/AB59</f>
        <v>#REF!</v>
      </c>
      <c r="AF59" s="126" t="e">
        <f>+'TOTAL CONTRATOS'!#REF!</f>
        <v>#REF!</v>
      </c>
      <c r="AG59" s="3" t="s">
        <v>85</v>
      </c>
      <c r="AH59" s="3" t="s">
        <v>340</v>
      </c>
      <c r="AI59" s="8">
        <v>51736889</v>
      </c>
      <c r="AJ59" s="7">
        <v>5</v>
      </c>
      <c r="AK59" s="143" t="s">
        <v>241</v>
      </c>
      <c r="AL59" s="138"/>
      <c r="AM59" s="138" t="s">
        <v>1026</v>
      </c>
      <c r="AN59" s="3" t="s">
        <v>66</v>
      </c>
      <c r="AO59" s="144">
        <v>30751</v>
      </c>
      <c r="AP59" s="143" t="s">
        <v>434</v>
      </c>
      <c r="AQ59" s="143" t="s">
        <v>93</v>
      </c>
      <c r="AR59" s="85">
        <v>44673</v>
      </c>
      <c r="AS59" s="143" t="s">
        <v>77</v>
      </c>
      <c r="AT59" s="147">
        <f t="shared" si="14"/>
        <v>60</v>
      </c>
      <c r="AU59" s="151">
        <v>44659</v>
      </c>
      <c r="AV59" s="151">
        <v>44672</v>
      </c>
      <c r="AW59" s="24">
        <f t="shared" si="15"/>
        <v>10</v>
      </c>
      <c r="AX59" s="148" t="s">
        <v>83</v>
      </c>
      <c r="AY59" s="24" t="s">
        <v>79</v>
      </c>
      <c r="AZ59" s="24" t="s">
        <v>66</v>
      </c>
      <c r="BA59" s="157" t="e">
        <f>'TOTAL CONTRATOS'!#REF!</f>
        <v>#REF!</v>
      </c>
      <c r="BB59" s="76">
        <v>43876</v>
      </c>
      <c r="BC59" s="61" t="e">
        <f>'TOTAL CONTRATOS'!#REF!</f>
        <v>#REF!</v>
      </c>
      <c r="BD59" s="61" t="e">
        <f>'TOTAL CONTRATOS'!#REF!</f>
        <v>#REF!</v>
      </c>
      <c r="BE59" s="150" t="s">
        <v>71</v>
      </c>
    </row>
    <row r="60" spans="1:57" ht="110.25" customHeight="1" x14ac:dyDescent="0.25">
      <c r="A60" s="112" t="s">
        <v>958</v>
      </c>
      <c r="B60" s="133" t="s">
        <v>102</v>
      </c>
      <c r="C60" s="4" t="s">
        <v>959</v>
      </c>
      <c r="D60" s="83" t="s">
        <v>55</v>
      </c>
      <c r="E60" s="8">
        <v>79795720</v>
      </c>
      <c r="F60" s="8">
        <v>3</v>
      </c>
      <c r="G60" s="135" t="s">
        <v>960</v>
      </c>
      <c r="H60" s="62" t="s">
        <v>533</v>
      </c>
      <c r="I60" s="145">
        <v>44656</v>
      </c>
      <c r="J60" s="145" t="str">
        <f>'TOTAL CONTRATOS'!F125</f>
        <v>ANULADO</v>
      </c>
      <c r="K60" s="146" t="str">
        <f>'TOTAL CONTRATOS'!G125</f>
        <v>ANULADO</v>
      </c>
      <c r="L60" s="84" t="s">
        <v>961</v>
      </c>
      <c r="M60" s="136">
        <v>44614</v>
      </c>
      <c r="N60" s="106" t="s">
        <v>776</v>
      </c>
      <c r="O60" s="67" t="s">
        <v>1027</v>
      </c>
      <c r="P60" s="146">
        <v>44663</v>
      </c>
      <c r="Q60" s="63">
        <v>14472000</v>
      </c>
      <c r="R60" s="138" t="s">
        <v>664</v>
      </c>
      <c r="S60" s="138"/>
      <c r="T60" s="135"/>
      <c r="U60" s="138"/>
      <c r="V60" s="139">
        <v>0.2</v>
      </c>
      <c r="W60" s="139">
        <v>0.1</v>
      </c>
      <c r="X60" s="139" t="s">
        <v>64</v>
      </c>
      <c r="Y60" s="139" t="s">
        <v>64</v>
      </c>
      <c r="Z60" s="139" t="s">
        <v>64</v>
      </c>
      <c r="AA60" s="145"/>
      <c r="AB60" s="141">
        <f>SUM(Q60)</f>
        <v>14472000</v>
      </c>
      <c r="AC60" s="123" t="e">
        <f>+'TOTAL CONTRATOS'!#REF!</f>
        <v>#REF!</v>
      </c>
      <c r="AD60" s="127" t="e">
        <f t="shared" si="16"/>
        <v>#REF!</v>
      </c>
      <c r="AE60" s="128" t="e">
        <f t="shared" ref="AE60:AE69" si="17">SUM(AC60*100/AB60)</f>
        <v>#REF!</v>
      </c>
      <c r="AF60" s="126" t="e">
        <f>+'TOTAL CONTRATOS'!#REF!</f>
        <v>#REF!</v>
      </c>
      <c r="AG60" s="4" t="s">
        <v>962</v>
      </c>
      <c r="AH60" s="3" t="s">
        <v>963</v>
      </c>
      <c r="AI60" s="8" t="s">
        <v>964</v>
      </c>
      <c r="AJ60" s="5" t="s">
        <v>965</v>
      </c>
      <c r="AK60" s="143" t="s">
        <v>65</v>
      </c>
      <c r="AL60" s="138"/>
      <c r="AM60" s="138" t="s">
        <v>966</v>
      </c>
      <c r="AN60" s="3" t="s">
        <v>66</v>
      </c>
      <c r="AO60" s="117">
        <v>28524</v>
      </c>
      <c r="AP60" s="143" t="s">
        <v>119</v>
      </c>
      <c r="AQ60" s="3" t="s">
        <v>114</v>
      </c>
      <c r="AR60" s="117">
        <v>44664</v>
      </c>
      <c r="AS60" s="3" t="s">
        <v>77</v>
      </c>
      <c r="AT60" s="147" t="e">
        <f t="shared" si="14"/>
        <v>#VALUE!</v>
      </c>
      <c r="AU60" s="151">
        <v>44620</v>
      </c>
      <c r="AV60" s="151">
        <v>44621</v>
      </c>
      <c r="AW60" s="24">
        <f t="shared" si="15"/>
        <v>2</v>
      </c>
      <c r="AX60" s="148" t="s">
        <v>69</v>
      </c>
      <c r="AY60" s="24" t="s">
        <v>70</v>
      </c>
      <c r="AZ60" s="24"/>
      <c r="BA60" s="157" t="e">
        <f>'TOTAL CONTRATOS'!#REF!</f>
        <v>#REF!</v>
      </c>
      <c r="BB60" s="76">
        <v>44212</v>
      </c>
      <c r="BC60" s="61" t="e">
        <f>'TOTAL CONTRATOS'!#REF!</f>
        <v>#REF!</v>
      </c>
      <c r="BD60" s="61" t="e">
        <f>'TOTAL CONTRATOS'!#REF!</f>
        <v>#REF!</v>
      </c>
      <c r="BE60" s="150" t="s">
        <v>71</v>
      </c>
    </row>
    <row r="61" spans="1:57" ht="87" customHeight="1" x14ac:dyDescent="0.25">
      <c r="A61" s="112" t="s">
        <v>396</v>
      </c>
      <c r="B61" s="133" t="s">
        <v>112</v>
      </c>
      <c r="C61" s="3" t="s">
        <v>131</v>
      </c>
      <c r="D61" s="4" t="s">
        <v>55</v>
      </c>
      <c r="E61" s="5">
        <v>79795720</v>
      </c>
      <c r="F61" s="134">
        <v>3</v>
      </c>
      <c r="G61" s="135" t="s">
        <v>309</v>
      </c>
      <c r="H61" s="62" t="s">
        <v>440</v>
      </c>
      <c r="I61" s="145">
        <v>44594</v>
      </c>
      <c r="J61" s="79">
        <f>'TOTAL CONTRATOS'!F57</f>
        <v>44611</v>
      </c>
      <c r="K61" s="114">
        <f>'TOTAL CONTRATOS'!G57</f>
        <v>44852</v>
      </c>
      <c r="L61" s="137" t="s">
        <v>441</v>
      </c>
      <c r="M61" s="136">
        <v>44587</v>
      </c>
      <c r="N61" s="106" t="s">
        <v>160</v>
      </c>
      <c r="O61" s="96" t="s">
        <v>854</v>
      </c>
      <c r="P61" s="136">
        <v>44602</v>
      </c>
      <c r="Q61" s="63">
        <v>25000000</v>
      </c>
      <c r="R61" s="138" t="s">
        <v>87</v>
      </c>
      <c r="S61" s="138"/>
      <c r="T61" s="138"/>
      <c r="U61" s="138"/>
      <c r="V61" s="139">
        <v>0.2</v>
      </c>
      <c r="W61" s="139">
        <v>0.1</v>
      </c>
      <c r="X61" s="139" t="s">
        <v>64</v>
      </c>
      <c r="Y61" s="139" t="s">
        <v>64</v>
      </c>
      <c r="Z61" s="139" t="s">
        <v>64</v>
      </c>
      <c r="AA61" s="145">
        <v>44683</v>
      </c>
      <c r="AB61" s="141">
        <f>+Q61</f>
        <v>25000000</v>
      </c>
      <c r="AC61" s="123" t="e">
        <f>+'TOTAL CONTRATOS'!#REF!</f>
        <v>#REF!</v>
      </c>
      <c r="AD61" s="142" t="e">
        <f t="shared" si="16"/>
        <v>#REF!</v>
      </c>
      <c r="AE61" s="64" t="e">
        <f t="shared" si="17"/>
        <v>#REF!</v>
      </c>
      <c r="AF61" s="126" t="e">
        <f>+'TOTAL CONTRATOS'!#REF!</f>
        <v>#REF!</v>
      </c>
      <c r="AG61" s="4" t="s">
        <v>298</v>
      </c>
      <c r="AH61" s="3" t="s">
        <v>364</v>
      </c>
      <c r="AI61" s="7" t="s">
        <v>363</v>
      </c>
      <c r="AJ61" s="69" t="s">
        <v>365</v>
      </c>
      <c r="AK61" s="143" t="s">
        <v>65</v>
      </c>
      <c r="AL61" s="3"/>
      <c r="AM61" s="138" t="s">
        <v>946</v>
      </c>
      <c r="AN61" s="3" t="s">
        <v>66</v>
      </c>
      <c r="AO61" s="91">
        <v>28524</v>
      </c>
      <c r="AP61" s="89" t="s">
        <v>119</v>
      </c>
      <c r="AQ61" s="89" t="s">
        <v>114</v>
      </c>
      <c r="AR61" s="73">
        <v>44611</v>
      </c>
      <c r="AS61" s="144" t="s">
        <v>77</v>
      </c>
      <c r="AT61" s="97">
        <f t="shared" si="14"/>
        <v>241</v>
      </c>
      <c r="AU61" s="151">
        <v>44590</v>
      </c>
      <c r="AV61" s="151">
        <v>44594</v>
      </c>
      <c r="AW61" s="24">
        <f t="shared" si="15"/>
        <v>3</v>
      </c>
      <c r="AX61" s="148" t="s">
        <v>69</v>
      </c>
      <c r="AY61" s="24" t="s">
        <v>79</v>
      </c>
      <c r="AZ61" s="78" t="s">
        <v>91</v>
      </c>
      <c r="BA61" s="157" t="e">
        <f>'TOTAL CONTRATOS'!#REF!</f>
        <v>#REF!</v>
      </c>
      <c r="BB61" s="151">
        <v>44212</v>
      </c>
      <c r="BC61" s="61" t="e">
        <f>'TOTAL CONTRATOS'!#REF!</f>
        <v>#REF!</v>
      </c>
      <c r="BD61" s="61" t="e">
        <f>'TOTAL CONTRATOS'!#REF!</f>
        <v>#REF!</v>
      </c>
      <c r="BE61" s="150" t="s">
        <v>71</v>
      </c>
    </row>
    <row r="62" spans="1:57" ht="103.5" customHeight="1" x14ac:dyDescent="0.25">
      <c r="A62" s="111" t="s">
        <v>277</v>
      </c>
      <c r="B62" s="133" t="s">
        <v>102</v>
      </c>
      <c r="C62" s="4" t="s">
        <v>262</v>
      </c>
      <c r="D62" s="83" t="s">
        <v>227</v>
      </c>
      <c r="E62" s="8">
        <v>1022343564</v>
      </c>
      <c r="F62" s="83">
        <v>5</v>
      </c>
      <c r="G62" s="135" t="s">
        <v>303</v>
      </c>
      <c r="H62" s="138" t="s">
        <v>295</v>
      </c>
      <c r="I62" s="145">
        <v>44572</v>
      </c>
      <c r="J62" s="145">
        <f>'TOTAL CONTRATOS'!F6</f>
        <v>44573</v>
      </c>
      <c r="K62" s="146">
        <f>'TOTAL CONTRATOS'!G6</f>
        <v>44742</v>
      </c>
      <c r="L62" s="84" t="s">
        <v>304</v>
      </c>
      <c r="M62" s="136">
        <v>44572</v>
      </c>
      <c r="N62" s="106" t="s">
        <v>157</v>
      </c>
      <c r="O62" s="67" t="s">
        <v>72</v>
      </c>
      <c r="P62" s="114">
        <v>44573</v>
      </c>
      <c r="Q62" s="140">
        <v>8416200</v>
      </c>
      <c r="R62" s="138" t="s">
        <v>135</v>
      </c>
      <c r="S62" s="138"/>
      <c r="T62" s="138"/>
      <c r="U62" s="138"/>
      <c r="V62" s="139">
        <v>0.2</v>
      </c>
      <c r="W62" s="139">
        <v>0.1</v>
      </c>
      <c r="X62" s="139" t="s">
        <v>64</v>
      </c>
      <c r="Y62" s="139" t="s">
        <v>64</v>
      </c>
      <c r="Z62" s="139" t="s">
        <v>64</v>
      </c>
      <c r="AA62" s="145" t="s">
        <v>64</v>
      </c>
      <c r="AB62" s="140">
        <f>SUM(Q62)</f>
        <v>8416200</v>
      </c>
      <c r="AC62" s="123" t="e">
        <f>+'TOTAL CONTRATOS'!#REF!</f>
        <v>#REF!</v>
      </c>
      <c r="AD62" s="124" t="e">
        <f t="shared" si="16"/>
        <v>#REF!</v>
      </c>
      <c r="AE62" s="126" t="e">
        <f t="shared" si="17"/>
        <v>#REF!</v>
      </c>
      <c r="AF62" s="126" t="e">
        <f>+'TOTAL CONTRATOS'!#REF!</f>
        <v>#REF!</v>
      </c>
      <c r="AG62" s="4" t="s">
        <v>74</v>
      </c>
      <c r="AH62" s="3" t="s">
        <v>75</v>
      </c>
      <c r="AI62" s="7">
        <v>10480755</v>
      </c>
      <c r="AJ62" s="7">
        <v>7</v>
      </c>
      <c r="AK62" s="143" t="s">
        <v>72</v>
      </c>
      <c r="AL62" s="4"/>
      <c r="AM62" s="153" t="s">
        <v>263</v>
      </c>
      <c r="AN62" s="146" t="s">
        <v>66</v>
      </c>
      <c r="AO62" s="144">
        <v>32177</v>
      </c>
      <c r="AP62" s="144" t="s">
        <v>111</v>
      </c>
      <c r="AQ62" s="144" t="s">
        <v>76</v>
      </c>
      <c r="AR62" s="91">
        <v>44574</v>
      </c>
      <c r="AS62" s="3" t="s">
        <v>77</v>
      </c>
      <c r="AT62" s="147">
        <f t="shared" si="14"/>
        <v>169</v>
      </c>
      <c r="AU62" s="151">
        <v>44568</v>
      </c>
      <c r="AV62" s="151">
        <v>44572</v>
      </c>
      <c r="AW62" s="24">
        <f t="shared" si="15"/>
        <v>3</v>
      </c>
      <c r="AX62" s="148" t="s">
        <v>78</v>
      </c>
      <c r="AY62" s="24" t="s">
        <v>237</v>
      </c>
      <c r="AZ62" s="152">
        <v>160</v>
      </c>
      <c r="BA62" s="149" t="e">
        <f>'TOTAL CONTRATOS'!#REF!</f>
        <v>#REF!</v>
      </c>
      <c r="BB62" s="151">
        <v>44357</v>
      </c>
      <c r="BC62" s="155" t="e">
        <f>'TOTAL CONTRATOS'!#REF!</f>
        <v>#REF!</v>
      </c>
      <c r="BD62" s="155" t="e">
        <f>'TOTAL CONTRATOS'!#REF!</f>
        <v>#REF!</v>
      </c>
      <c r="BE62" s="150" t="s">
        <v>71</v>
      </c>
    </row>
    <row r="63" spans="1:57" ht="157.5" x14ac:dyDescent="0.25">
      <c r="A63" s="112" t="s">
        <v>1241</v>
      </c>
      <c r="B63" s="133" t="s">
        <v>102</v>
      </c>
      <c r="C63" s="3" t="s">
        <v>1242</v>
      </c>
      <c r="D63" s="4" t="s">
        <v>55</v>
      </c>
      <c r="E63" s="5">
        <v>1004547483</v>
      </c>
      <c r="F63" s="134">
        <v>8</v>
      </c>
      <c r="G63" s="135" t="s">
        <v>1243</v>
      </c>
      <c r="H63" s="89" t="s">
        <v>1189</v>
      </c>
      <c r="I63" s="145">
        <v>44726</v>
      </c>
      <c r="J63" s="145">
        <v>44727</v>
      </c>
      <c r="K63" s="146" t="s">
        <v>72</v>
      </c>
      <c r="L63" s="84" t="s">
        <v>1244</v>
      </c>
      <c r="M63" s="146">
        <v>44720</v>
      </c>
      <c r="N63" s="106" t="s">
        <v>157</v>
      </c>
      <c r="O63" s="137" t="s">
        <v>1252</v>
      </c>
      <c r="P63" s="136">
        <v>44727</v>
      </c>
      <c r="Q63" s="63">
        <v>17500000</v>
      </c>
      <c r="R63" s="138" t="s">
        <v>1245</v>
      </c>
      <c r="S63" s="138"/>
      <c r="T63" s="138"/>
      <c r="U63" s="138"/>
      <c r="V63" s="65">
        <v>0.2</v>
      </c>
      <c r="W63" s="65">
        <v>0.1</v>
      </c>
      <c r="X63" s="65" t="s">
        <v>64</v>
      </c>
      <c r="Y63" s="65" t="s">
        <v>64</v>
      </c>
      <c r="Z63" s="65" t="s">
        <v>64</v>
      </c>
      <c r="AA63" s="145" t="s">
        <v>64</v>
      </c>
      <c r="AB63" s="140">
        <f>SUM(Q63)</f>
        <v>17500000</v>
      </c>
      <c r="AC63" s="123">
        <v>0</v>
      </c>
      <c r="AD63" s="124">
        <f t="shared" si="16"/>
        <v>17500000</v>
      </c>
      <c r="AE63" s="126">
        <f t="shared" si="17"/>
        <v>0</v>
      </c>
      <c r="AF63" s="126">
        <v>0</v>
      </c>
      <c r="AG63" s="4" t="s">
        <v>85</v>
      </c>
      <c r="AH63" s="3" t="s">
        <v>340</v>
      </c>
      <c r="AI63" s="5">
        <v>51736889</v>
      </c>
      <c r="AJ63" s="5">
        <v>5</v>
      </c>
      <c r="AK63" s="143" t="s">
        <v>1238</v>
      </c>
      <c r="AL63" s="3"/>
      <c r="AM63" s="138" t="s">
        <v>1250</v>
      </c>
      <c r="AN63" s="3" t="s">
        <v>66</v>
      </c>
      <c r="AO63" s="117">
        <v>36524</v>
      </c>
      <c r="AP63" s="3" t="s">
        <v>501</v>
      </c>
      <c r="AQ63" s="3" t="s">
        <v>88</v>
      </c>
      <c r="AR63" s="144">
        <v>44727</v>
      </c>
      <c r="AS63" s="3" t="s">
        <v>550</v>
      </c>
      <c r="AT63" s="97" t="e">
        <f t="shared" si="14"/>
        <v>#VALUE!</v>
      </c>
      <c r="AU63" s="99">
        <v>44721</v>
      </c>
      <c r="AV63" s="99">
        <v>44725</v>
      </c>
      <c r="AW63" s="24">
        <f t="shared" si="15"/>
        <v>3</v>
      </c>
      <c r="AX63" s="148" t="s">
        <v>78</v>
      </c>
      <c r="AY63" s="24" t="s">
        <v>79</v>
      </c>
      <c r="AZ63" s="157" t="s">
        <v>66</v>
      </c>
      <c r="BA63" s="157" t="s">
        <v>1251</v>
      </c>
      <c r="BB63" s="76">
        <v>44721</v>
      </c>
      <c r="BC63" s="61" t="s">
        <v>1248</v>
      </c>
      <c r="BD63" s="61" t="s">
        <v>1246</v>
      </c>
      <c r="BE63" s="150" t="s">
        <v>219</v>
      </c>
    </row>
    <row r="64" spans="1:57" ht="171" x14ac:dyDescent="0.25">
      <c r="A64" s="112" t="s">
        <v>1175</v>
      </c>
      <c r="B64" s="133" t="s">
        <v>427</v>
      </c>
      <c r="C64" s="3" t="s">
        <v>1177</v>
      </c>
      <c r="D64" s="4" t="s">
        <v>55</v>
      </c>
      <c r="E64" s="5">
        <v>1069730927</v>
      </c>
      <c r="F64" s="134">
        <v>6</v>
      </c>
      <c r="G64" s="135" t="s">
        <v>1180</v>
      </c>
      <c r="H64" s="143" t="s">
        <v>89</v>
      </c>
      <c r="I64" s="145">
        <v>44708</v>
      </c>
      <c r="J64" s="145">
        <f>'TOTAL CONTRATOS'!F147</f>
        <v>44719</v>
      </c>
      <c r="K64" s="145">
        <f>'TOTAL CONTRATOS'!G147</f>
        <v>44963</v>
      </c>
      <c r="L64" s="164" t="s">
        <v>1181</v>
      </c>
      <c r="M64" s="136">
        <v>44690</v>
      </c>
      <c r="N64" s="145" t="str">
        <f>'TOTAL CONTRATOS'!J147</f>
        <v>A02020200900301-20</v>
      </c>
      <c r="O64" s="145" t="str">
        <f>'TOTAL CONTRATOS'!K147</f>
        <v>513</v>
      </c>
      <c r="P64" s="145">
        <f>'TOTAL CONTRATOS'!L147</f>
        <v>44719</v>
      </c>
      <c r="Q64" s="140">
        <v>32032000</v>
      </c>
      <c r="R64" s="138" t="s">
        <v>1182</v>
      </c>
      <c r="S64" s="138"/>
      <c r="T64" s="138"/>
      <c r="U64" s="138"/>
      <c r="V64" s="65">
        <v>0.2</v>
      </c>
      <c r="W64" s="65">
        <v>0.1</v>
      </c>
      <c r="X64" s="65" t="s">
        <v>64</v>
      </c>
      <c r="Y64" s="65" t="s">
        <v>64</v>
      </c>
      <c r="Z64" s="65" t="s">
        <v>64</v>
      </c>
      <c r="AA64" s="75" t="s">
        <v>64</v>
      </c>
      <c r="AB64" s="140">
        <f>SUM(Q64)</f>
        <v>32032000</v>
      </c>
      <c r="AC64" s="123" t="e">
        <f>+'TOTAL CONTRATOS'!#REF!</f>
        <v>#REF!</v>
      </c>
      <c r="AD64" s="124" t="e">
        <f t="shared" si="16"/>
        <v>#REF!</v>
      </c>
      <c r="AE64" s="126" t="e">
        <f t="shared" si="17"/>
        <v>#REF!</v>
      </c>
      <c r="AF64" s="126">
        <v>0</v>
      </c>
      <c r="AG64" s="4" t="s">
        <v>1183</v>
      </c>
      <c r="AH64" s="3" t="s">
        <v>1184</v>
      </c>
      <c r="AI64" s="5" t="s">
        <v>1185</v>
      </c>
      <c r="AJ64" s="94" t="s">
        <v>1186</v>
      </c>
      <c r="AK64" s="143" t="s">
        <v>65</v>
      </c>
      <c r="AL64" s="144"/>
      <c r="AM64" s="135" t="s">
        <v>737</v>
      </c>
      <c r="AN64" s="3" t="s">
        <v>66</v>
      </c>
      <c r="AO64" s="91">
        <v>32889</v>
      </c>
      <c r="AP64" s="3" t="s">
        <v>103</v>
      </c>
      <c r="AQ64" s="3" t="s">
        <v>88</v>
      </c>
      <c r="AR64" s="91" t="s">
        <v>72</v>
      </c>
      <c r="AS64" s="3" t="s">
        <v>77</v>
      </c>
      <c r="AT64" s="147">
        <f t="shared" si="14"/>
        <v>244</v>
      </c>
      <c r="AU64" s="99">
        <v>44613</v>
      </c>
      <c r="AV64" s="99">
        <v>44616</v>
      </c>
      <c r="AW64" s="24">
        <f t="shared" si="15"/>
        <v>4</v>
      </c>
      <c r="AX64" s="148" t="s">
        <v>78</v>
      </c>
      <c r="AY64" s="24" t="s">
        <v>98</v>
      </c>
      <c r="AZ64" s="152">
        <v>160</v>
      </c>
      <c r="BA64" s="149" t="s">
        <v>738</v>
      </c>
      <c r="BB64" s="151">
        <v>44466</v>
      </c>
      <c r="BC64" s="61" t="s">
        <v>1178</v>
      </c>
      <c r="BD64" s="61" t="s">
        <v>1179</v>
      </c>
      <c r="BE64" s="150" t="s">
        <v>71</v>
      </c>
    </row>
    <row r="65" spans="1:57" ht="146.25" x14ac:dyDescent="0.25">
      <c r="A65" s="112" t="s">
        <v>761</v>
      </c>
      <c r="B65" s="133" t="s">
        <v>102</v>
      </c>
      <c r="C65" s="4" t="s">
        <v>783</v>
      </c>
      <c r="D65" s="4" t="s">
        <v>55</v>
      </c>
      <c r="E65" s="8">
        <v>1234093707</v>
      </c>
      <c r="F65" s="134">
        <v>7</v>
      </c>
      <c r="G65" s="135" t="s">
        <v>785</v>
      </c>
      <c r="H65" s="3" t="s">
        <v>107</v>
      </c>
      <c r="I65" s="145">
        <v>44634</v>
      </c>
      <c r="J65" s="145">
        <f>'TOTAL CONTRATOS'!F111</f>
        <v>44636</v>
      </c>
      <c r="K65" s="146">
        <f>'TOTAL CONTRATOS'!G111</f>
        <v>44819</v>
      </c>
      <c r="L65" s="137" t="s">
        <v>787</v>
      </c>
      <c r="M65" s="146">
        <v>44620</v>
      </c>
      <c r="N65" s="106" t="s">
        <v>776</v>
      </c>
      <c r="O65" s="137" t="s">
        <v>898</v>
      </c>
      <c r="P65" s="146">
        <v>44636</v>
      </c>
      <c r="Q65" s="140">
        <v>10800000</v>
      </c>
      <c r="R65" s="138" t="s">
        <v>786</v>
      </c>
      <c r="S65" s="138"/>
      <c r="T65" s="138"/>
      <c r="U65" s="138"/>
      <c r="V65" s="65">
        <v>0.2</v>
      </c>
      <c r="W65" s="65">
        <v>0.1</v>
      </c>
      <c r="X65" s="139" t="s">
        <v>64</v>
      </c>
      <c r="Y65" s="139" t="s">
        <v>64</v>
      </c>
      <c r="Z65" s="139" t="s">
        <v>64</v>
      </c>
      <c r="AA65" s="145" t="s">
        <v>64</v>
      </c>
      <c r="AB65" s="141">
        <f>SUM(Q65)</f>
        <v>10800000</v>
      </c>
      <c r="AC65" s="123" t="e">
        <f>+'TOTAL CONTRATOS'!#REF!</f>
        <v>#REF!</v>
      </c>
      <c r="AD65" s="142" t="e">
        <f t="shared" si="16"/>
        <v>#REF!</v>
      </c>
      <c r="AE65" s="128" t="e">
        <f t="shared" si="17"/>
        <v>#REF!</v>
      </c>
      <c r="AF65" s="126" t="e">
        <f>+'TOTAL CONTRATOS'!#REF!</f>
        <v>#REF!</v>
      </c>
      <c r="AG65" s="4" t="s">
        <v>789</v>
      </c>
      <c r="AH65" s="3" t="s">
        <v>788</v>
      </c>
      <c r="AI65" s="8" t="s">
        <v>790</v>
      </c>
      <c r="AJ65" s="5" t="s">
        <v>791</v>
      </c>
      <c r="AK65" s="143" t="s">
        <v>65</v>
      </c>
      <c r="AL65" s="3"/>
      <c r="AM65" s="138" t="s">
        <v>784</v>
      </c>
      <c r="AN65" s="3" t="s">
        <v>66</v>
      </c>
      <c r="AO65" s="145">
        <v>36176</v>
      </c>
      <c r="AP65" s="144" t="s">
        <v>82</v>
      </c>
      <c r="AQ65" s="144" t="s">
        <v>68</v>
      </c>
      <c r="AR65" s="91">
        <v>44636</v>
      </c>
      <c r="AS65" s="3" t="s">
        <v>77</v>
      </c>
      <c r="AT65" s="147">
        <f t="shared" si="14"/>
        <v>183</v>
      </c>
      <c r="AU65" s="76">
        <v>44628</v>
      </c>
      <c r="AV65" s="76">
        <v>44634</v>
      </c>
      <c r="AW65" s="24">
        <f t="shared" si="15"/>
        <v>5</v>
      </c>
      <c r="AX65" s="148" t="s">
        <v>104</v>
      </c>
      <c r="AY65" s="24" t="s">
        <v>79</v>
      </c>
      <c r="AZ65" s="24"/>
      <c r="BA65" s="157" t="e">
        <f>'TOTAL CONTRATOS'!#REF!</f>
        <v>#REF!</v>
      </c>
      <c r="BB65" s="76">
        <v>43874</v>
      </c>
      <c r="BC65" s="61" t="e">
        <f>'TOTAL CONTRATOS'!#REF!</f>
        <v>#REF!</v>
      </c>
      <c r="BD65" s="61" t="e">
        <f>'TOTAL CONTRATOS'!#REF!</f>
        <v>#REF!</v>
      </c>
      <c r="BE65" s="150" t="s">
        <v>71</v>
      </c>
    </row>
    <row r="66" spans="1:57" ht="111" customHeight="1" x14ac:dyDescent="0.25">
      <c r="A66" s="112" t="s">
        <v>614</v>
      </c>
      <c r="B66" s="133" t="s">
        <v>102</v>
      </c>
      <c r="C66" s="3" t="s">
        <v>680</v>
      </c>
      <c r="D66" s="4" t="s">
        <v>55</v>
      </c>
      <c r="E66" s="8">
        <v>52877747</v>
      </c>
      <c r="F66" s="134">
        <v>6</v>
      </c>
      <c r="G66" s="135" t="s">
        <v>682</v>
      </c>
      <c r="H66" s="62" t="s">
        <v>184</v>
      </c>
      <c r="I66" s="145">
        <v>44623</v>
      </c>
      <c r="J66" s="145">
        <f>'TOTAL CONTRATOS'!F98</f>
        <v>44629</v>
      </c>
      <c r="K66" s="146">
        <f>'TOTAL CONTRATOS'!G98</f>
        <v>44781</v>
      </c>
      <c r="L66" s="137" t="s">
        <v>684</v>
      </c>
      <c r="M66" s="136">
        <v>44614</v>
      </c>
      <c r="N66" s="109" t="s">
        <v>776</v>
      </c>
      <c r="O66" s="137" t="s">
        <v>1007</v>
      </c>
      <c r="P66" s="145">
        <v>44627</v>
      </c>
      <c r="Q66" s="140">
        <v>20000000</v>
      </c>
      <c r="R66" s="138" t="s">
        <v>683</v>
      </c>
      <c r="S66" s="138"/>
      <c r="T66" s="138"/>
      <c r="U66" s="138"/>
      <c r="V66" s="65">
        <v>0.2</v>
      </c>
      <c r="W66" s="65">
        <v>0.1</v>
      </c>
      <c r="X66" s="65" t="s">
        <v>64</v>
      </c>
      <c r="Y66" s="65" t="s">
        <v>64</v>
      </c>
      <c r="Z66" s="65" t="s">
        <v>64</v>
      </c>
      <c r="AA66" s="145" t="s">
        <v>64</v>
      </c>
      <c r="AB66" s="141">
        <f>+Q66</f>
        <v>20000000</v>
      </c>
      <c r="AC66" s="123" t="e">
        <f>+'TOTAL CONTRATOS'!#REF!</f>
        <v>#REF!</v>
      </c>
      <c r="AD66" s="127" t="e">
        <f t="shared" si="16"/>
        <v>#REF!</v>
      </c>
      <c r="AE66" s="129" t="e">
        <f t="shared" si="17"/>
        <v>#REF!</v>
      </c>
      <c r="AF66" s="126" t="e">
        <f>+'TOTAL CONTRATOS'!#REF!</f>
        <v>#REF!</v>
      </c>
      <c r="AG66" s="4" t="s">
        <v>470</v>
      </c>
      <c r="AH66" s="3" t="s">
        <v>471</v>
      </c>
      <c r="AI66" s="8">
        <v>79985065</v>
      </c>
      <c r="AJ66" s="5">
        <v>2</v>
      </c>
      <c r="AK66" s="143" t="s">
        <v>65</v>
      </c>
      <c r="AL66" s="144"/>
      <c r="AM66" s="138" t="s">
        <v>681</v>
      </c>
      <c r="AN66" s="3" t="s">
        <v>66</v>
      </c>
      <c r="AO66" s="91">
        <v>30409</v>
      </c>
      <c r="AP66" s="89" t="s">
        <v>92</v>
      </c>
      <c r="AQ66" s="89" t="s">
        <v>114</v>
      </c>
      <c r="AR66" s="102">
        <v>44629</v>
      </c>
      <c r="AS66" s="3" t="s">
        <v>77</v>
      </c>
      <c r="AT66" s="147">
        <f t="shared" si="14"/>
        <v>152</v>
      </c>
      <c r="AU66" s="99">
        <v>44364</v>
      </c>
      <c r="AV66" s="99">
        <v>44368</v>
      </c>
      <c r="AW66" s="24">
        <f t="shared" si="15"/>
        <v>3</v>
      </c>
      <c r="AX66" s="148" t="s">
        <v>69</v>
      </c>
      <c r="AY66" s="24" t="s">
        <v>70</v>
      </c>
      <c r="AZ66" s="86"/>
      <c r="BA66" s="157" t="e">
        <f>'TOTAL CONTRATOS'!#REF!</f>
        <v>#REF!</v>
      </c>
      <c r="BB66" s="151">
        <v>44628</v>
      </c>
      <c r="BC66" s="61" t="e">
        <f>'TOTAL CONTRATOS'!#REF!</f>
        <v>#REF!</v>
      </c>
      <c r="BD66" s="61" t="e">
        <f>'TOTAL CONTRATOS'!#REF!</f>
        <v>#REF!</v>
      </c>
      <c r="BE66" s="150" t="s">
        <v>71</v>
      </c>
    </row>
    <row r="67" spans="1:57" ht="168.75" x14ac:dyDescent="0.25">
      <c r="A67" s="112" t="s">
        <v>889</v>
      </c>
      <c r="B67" s="133" t="s">
        <v>102</v>
      </c>
      <c r="C67" s="4" t="s">
        <v>890</v>
      </c>
      <c r="D67" s="83" t="s">
        <v>158</v>
      </c>
      <c r="E67" s="8">
        <v>830048286</v>
      </c>
      <c r="F67" s="8">
        <v>8</v>
      </c>
      <c r="G67" s="135" t="s">
        <v>891</v>
      </c>
      <c r="H67" s="62" t="s">
        <v>533</v>
      </c>
      <c r="I67" s="145">
        <v>44648</v>
      </c>
      <c r="J67" s="145">
        <f>'TOTAL CONTRATOS'!F121</f>
        <v>44651</v>
      </c>
      <c r="K67" s="146">
        <f>'TOTAL CONTRATOS'!G121</f>
        <v>44956</v>
      </c>
      <c r="L67" s="84" t="s">
        <v>833</v>
      </c>
      <c r="M67" s="136">
        <v>44635</v>
      </c>
      <c r="N67" s="106" t="s">
        <v>873</v>
      </c>
      <c r="O67" s="67" t="s">
        <v>922</v>
      </c>
      <c r="P67" s="146">
        <v>44651</v>
      </c>
      <c r="Q67" s="140">
        <v>17845692</v>
      </c>
      <c r="R67" s="138" t="s">
        <v>892</v>
      </c>
      <c r="S67" s="138"/>
      <c r="T67" s="135"/>
      <c r="U67" s="138"/>
      <c r="V67" s="139">
        <v>0.2</v>
      </c>
      <c r="W67" s="139">
        <v>0.1</v>
      </c>
      <c r="X67" s="139" t="s">
        <v>64</v>
      </c>
      <c r="Y67" s="139">
        <v>0.05</v>
      </c>
      <c r="Z67" s="139">
        <v>0.1</v>
      </c>
      <c r="AA67" s="145" t="s">
        <v>64</v>
      </c>
      <c r="AB67" s="141">
        <f t="shared" ref="AB67:AB75" si="18">SUM(Q67)</f>
        <v>17845692</v>
      </c>
      <c r="AC67" s="123" t="e">
        <f>+'TOTAL CONTRATOS'!#REF!</f>
        <v>#REF!</v>
      </c>
      <c r="AD67" s="127" t="e">
        <f t="shared" si="16"/>
        <v>#REF!</v>
      </c>
      <c r="AE67" s="128" t="e">
        <f t="shared" si="17"/>
        <v>#REF!</v>
      </c>
      <c r="AF67" s="126" t="e">
        <f>+'TOTAL CONTRATOS'!#REF!</f>
        <v>#REF!</v>
      </c>
      <c r="AG67" s="3" t="s">
        <v>85</v>
      </c>
      <c r="AH67" s="3" t="s">
        <v>340</v>
      </c>
      <c r="AI67" s="8">
        <v>51736889</v>
      </c>
      <c r="AJ67" s="181">
        <v>5</v>
      </c>
      <c r="AK67" s="143" t="s">
        <v>893</v>
      </c>
      <c r="AL67" s="138"/>
      <c r="AM67" s="138" t="s">
        <v>894</v>
      </c>
      <c r="AN67" s="3" t="s">
        <v>66</v>
      </c>
      <c r="AO67" s="3" t="s">
        <v>66</v>
      </c>
      <c r="AP67" s="143" t="s">
        <v>66</v>
      </c>
      <c r="AQ67" s="3" t="s">
        <v>66</v>
      </c>
      <c r="AR67" s="3" t="s">
        <v>66</v>
      </c>
      <c r="AS67" s="3" t="s">
        <v>77</v>
      </c>
      <c r="AT67" s="147">
        <f t="shared" si="14"/>
        <v>305</v>
      </c>
      <c r="AU67" s="151">
        <v>44638</v>
      </c>
      <c r="AV67" s="151">
        <v>44642</v>
      </c>
      <c r="AW67" s="24">
        <f t="shared" si="15"/>
        <v>3</v>
      </c>
      <c r="AX67" s="149" t="s">
        <v>78</v>
      </c>
      <c r="AY67" s="24" t="s">
        <v>79</v>
      </c>
      <c r="AZ67" s="24" t="s">
        <v>66</v>
      </c>
      <c r="BA67" s="149" t="e">
        <f>'TOTAL CONTRATOS'!#REF!</f>
        <v>#REF!</v>
      </c>
      <c r="BB67" s="76" t="s">
        <v>66</v>
      </c>
      <c r="BC67" s="61" t="e">
        <f>'TOTAL CONTRATOS'!#REF!</f>
        <v>#REF!</v>
      </c>
      <c r="BD67" s="61" t="e">
        <f>'TOTAL CONTRATOS'!#REF!</f>
        <v>#REF!</v>
      </c>
      <c r="BE67" s="150" t="s">
        <v>71</v>
      </c>
    </row>
    <row r="68" spans="1:57" ht="135" x14ac:dyDescent="0.25">
      <c r="A68" s="112" t="s">
        <v>1176</v>
      </c>
      <c r="B68" s="133" t="s">
        <v>102</v>
      </c>
      <c r="C68" s="3" t="s">
        <v>1187</v>
      </c>
      <c r="D68" s="4" t="s">
        <v>158</v>
      </c>
      <c r="E68" s="5">
        <v>830048286</v>
      </c>
      <c r="F68" s="134">
        <v>8</v>
      </c>
      <c r="G68" s="135" t="s">
        <v>1188</v>
      </c>
      <c r="H68" s="89" t="s">
        <v>1189</v>
      </c>
      <c r="I68" s="145">
        <v>44712</v>
      </c>
      <c r="J68" s="145">
        <f>'TOTAL CONTRATOS'!F148</f>
        <v>44725</v>
      </c>
      <c r="K68" s="145">
        <f>'TOTAL CONTRATOS'!G148</f>
        <v>44938</v>
      </c>
      <c r="L68" s="84" t="s">
        <v>1192</v>
      </c>
      <c r="M68" s="146">
        <v>44691</v>
      </c>
      <c r="N68" s="145" t="str">
        <f>'TOTAL CONTRATOS'!J148</f>
        <v>A020202008007015-20</v>
      </c>
      <c r="O68" s="145" t="str">
        <f>'TOTAL CONTRATOS'!K148</f>
        <v>533</v>
      </c>
      <c r="P68" s="145">
        <f>'TOTAL CONTRATOS'!L148</f>
        <v>44725</v>
      </c>
      <c r="Q68" s="63">
        <v>8800000</v>
      </c>
      <c r="R68" s="138" t="s">
        <v>1190</v>
      </c>
      <c r="S68" s="138"/>
      <c r="T68" s="138"/>
      <c r="U68" s="138"/>
      <c r="V68" s="65">
        <v>0.1</v>
      </c>
      <c r="W68" s="65">
        <v>0.1</v>
      </c>
      <c r="X68" s="65" t="s">
        <v>64</v>
      </c>
      <c r="Y68" s="65">
        <v>0.05</v>
      </c>
      <c r="Z68" s="65">
        <v>0.05</v>
      </c>
      <c r="AA68" s="145" t="s">
        <v>64</v>
      </c>
      <c r="AB68" s="140">
        <f t="shared" si="18"/>
        <v>8800000</v>
      </c>
      <c r="AC68" s="123" t="e">
        <f>+'TOTAL CONTRATOS'!#REF!</f>
        <v>#REF!</v>
      </c>
      <c r="AD68" s="124" t="e">
        <f t="shared" si="16"/>
        <v>#REF!</v>
      </c>
      <c r="AE68" s="126" t="e">
        <f t="shared" si="17"/>
        <v>#REF!</v>
      </c>
      <c r="AF68" s="126">
        <v>0</v>
      </c>
      <c r="AG68" s="3" t="s">
        <v>85</v>
      </c>
      <c r="AH68" s="3" t="s">
        <v>340</v>
      </c>
      <c r="AI68" s="8">
        <v>51736889</v>
      </c>
      <c r="AJ68" s="7">
        <v>5</v>
      </c>
      <c r="AK68" s="143" t="s">
        <v>1191</v>
      </c>
      <c r="AL68" s="3"/>
      <c r="AM68" s="138" t="s">
        <v>1193</v>
      </c>
      <c r="AN68" s="3" t="s">
        <v>66</v>
      </c>
      <c r="AO68" s="3" t="s">
        <v>66</v>
      </c>
      <c r="AP68" s="3" t="s">
        <v>66</v>
      </c>
      <c r="AQ68" s="3" t="s">
        <v>66</v>
      </c>
      <c r="AR68" s="3" t="s">
        <v>66</v>
      </c>
      <c r="AS68" s="3" t="s">
        <v>77</v>
      </c>
      <c r="AT68" s="97">
        <f t="shared" si="14"/>
        <v>213</v>
      </c>
      <c r="AU68" s="99">
        <v>44698</v>
      </c>
      <c r="AV68" s="99">
        <v>44707</v>
      </c>
      <c r="AW68" s="24">
        <f t="shared" si="15"/>
        <v>8</v>
      </c>
      <c r="AX68" s="148" t="s">
        <v>78</v>
      </c>
      <c r="AY68" s="24" t="s">
        <v>98</v>
      </c>
      <c r="AZ68" s="157" t="s">
        <v>66</v>
      </c>
      <c r="BA68" s="157" t="s">
        <v>66</v>
      </c>
      <c r="BB68" s="76" t="s">
        <v>66</v>
      </c>
      <c r="BC68" s="61" t="s">
        <v>1194</v>
      </c>
      <c r="BD68" s="61" t="s">
        <v>1179</v>
      </c>
      <c r="BE68" s="150" t="s">
        <v>71</v>
      </c>
    </row>
    <row r="69" spans="1:57" ht="92.25" customHeight="1" x14ac:dyDescent="0.25">
      <c r="A69" s="112" t="s">
        <v>284</v>
      </c>
      <c r="B69" s="133" t="s">
        <v>102</v>
      </c>
      <c r="C69" s="3" t="s">
        <v>221</v>
      </c>
      <c r="D69" s="4" t="s">
        <v>55</v>
      </c>
      <c r="E69" s="8">
        <v>1023895240</v>
      </c>
      <c r="F69" s="134">
        <v>6</v>
      </c>
      <c r="G69" s="135" t="s">
        <v>312</v>
      </c>
      <c r="H69" s="138" t="s">
        <v>295</v>
      </c>
      <c r="I69" s="145">
        <v>44575</v>
      </c>
      <c r="J69" s="145">
        <f>'TOTAL CONTRATOS'!F14</f>
        <v>44578</v>
      </c>
      <c r="K69" s="146">
        <f>'TOTAL CONTRATOS'!G14</f>
        <v>44742</v>
      </c>
      <c r="L69" s="137" t="s">
        <v>126</v>
      </c>
      <c r="M69" s="146">
        <v>44575</v>
      </c>
      <c r="N69" s="106" t="s">
        <v>157</v>
      </c>
      <c r="O69" s="137" t="s">
        <v>84</v>
      </c>
      <c r="P69" s="114">
        <v>44578</v>
      </c>
      <c r="Q69" s="140">
        <v>8642800</v>
      </c>
      <c r="R69" s="138" t="s">
        <v>210</v>
      </c>
      <c r="S69" s="138"/>
      <c r="T69" s="135"/>
      <c r="U69" s="138"/>
      <c r="V69" s="65">
        <v>0.2</v>
      </c>
      <c r="W69" s="65">
        <v>0.1</v>
      </c>
      <c r="X69" s="65" t="s">
        <v>64</v>
      </c>
      <c r="Y69" s="65" t="s">
        <v>64</v>
      </c>
      <c r="Z69" s="65" t="s">
        <v>64</v>
      </c>
      <c r="AA69" s="65" t="s">
        <v>64</v>
      </c>
      <c r="AB69" s="140">
        <f t="shared" si="18"/>
        <v>8642800</v>
      </c>
      <c r="AC69" s="123" t="e">
        <f>+'TOTAL CONTRATOS'!#REF!</f>
        <v>#REF!</v>
      </c>
      <c r="AD69" s="142" t="e">
        <f t="shared" si="16"/>
        <v>#REF!</v>
      </c>
      <c r="AE69" s="64" t="e">
        <f t="shared" si="17"/>
        <v>#REF!</v>
      </c>
      <c r="AF69" s="126" t="e">
        <f>+'TOTAL CONTRATOS'!#REF!</f>
        <v>#REF!</v>
      </c>
      <c r="AG69" s="4" t="s">
        <v>74</v>
      </c>
      <c r="AH69" s="3" t="s">
        <v>75</v>
      </c>
      <c r="AI69" s="7">
        <v>10480755</v>
      </c>
      <c r="AJ69" s="7">
        <v>7</v>
      </c>
      <c r="AK69" s="143" t="s">
        <v>72</v>
      </c>
      <c r="AL69" s="3"/>
      <c r="AM69" s="135" t="s">
        <v>211</v>
      </c>
      <c r="AN69" s="3" t="s">
        <v>66</v>
      </c>
      <c r="AO69" s="91">
        <v>32963</v>
      </c>
      <c r="AP69" s="143" t="s">
        <v>212</v>
      </c>
      <c r="AQ69" s="91" t="s">
        <v>88</v>
      </c>
      <c r="AR69" s="91">
        <v>44576</v>
      </c>
      <c r="AS69" s="3" t="s">
        <v>77</v>
      </c>
      <c r="AT69" s="147">
        <f t="shared" si="14"/>
        <v>164</v>
      </c>
      <c r="AU69" s="151">
        <v>44573</v>
      </c>
      <c r="AV69" s="151">
        <v>44578</v>
      </c>
      <c r="AW69" s="24">
        <f t="shared" si="15"/>
        <v>4</v>
      </c>
      <c r="AX69" s="148" t="s">
        <v>78</v>
      </c>
      <c r="AY69" s="24" t="s">
        <v>79</v>
      </c>
      <c r="AZ69" s="24">
        <v>160</v>
      </c>
      <c r="BA69" s="149" t="e">
        <f>'TOTAL CONTRATOS'!#REF!</f>
        <v>#REF!</v>
      </c>
      <c r="BB69" s="76">
        <v>44309</v>
      </c>
      <c r="BC69" s="155" t="e">
        <f>'TOTAL CONTRATOS'!#REF!</f>
        <v>#REF!</v>
      </c>
      <c r="BD69" s="155" t="e">
        <f>'TOTAL CONTRATOS'!#REF!</f>
        <v>#REF!</v>
      </c>
      <c r="BE69" s="150" t="s">
        <v>71</v>
      </c>
    </row>
    <row r="70" spans="1:57" ht="98.25" customHeight="1" x14ac:dyDescent="0.25">
      <c r="A70" s="112" t="s">
        <v>1044</v>
      </c>
      <c r="B70" s="133" t="s">
        <v>102</v>
      </c>
      <c r="C70" s="4" t="s">
        <v>1045</v>
      </c>
      <c r="D70" s="68" t="s">
        <v>55</v>
      </c>
      <c r="E70" s="8">
        <v>80537836</v>
      </c>
      <c r="F70" s="8">
        <v>7</v>
      </c>
      <c r="G70" s="135" t="s">
        <v>1046</v>
      </c>
      <c r="H70" s="62" t="s">
        <v>542</v>
      </c>
      <c r="I70" s="145">
        <v>44676</v>
      </c>
      <c r="J70" s="145">
        <f>'TOTAL CONTRATOS'!F132</f>
        <v>44677</v>
      </c>
      <c r="K70" s="146">
        <f>'TOTAL CONTRATOS'!G132</f>
        <v>44737</v>
      </c>
      <c r="L70" s="84" t="s">
        <v>1047</v>
      </c>
      <c r="M70" s="136">
        <v>44670</v>
      </c>
      <c r="N70" s="106" t="s">
        <v>157</v>
      </c>
      <c r="O70" s="67" t="s">
        <v>1055</v>
      </c>
      <c r="P70" s="146">
        <v>44676</v>
      </c>
      <c r="Q70" s="140">
        <v>7000000</v>
      </c>
      <c r="R70" s="138" t="s">
        <v>1048</v>
      </c>
      <c r="S70" s="138"/>
      <c r="T70" s="135"/>
      <c r="U70" s="138"/>
      <c r="V70" s="139">
        <v>0.2</v>
      </c>
      <c r="W70" s="139">
        <v>0.1</v>
      </c>
      <c r="X70" s="139" t="s">
        <v>64</v>
      </c>
      <c r="Y70" s="139" t="s">
        <v>64</v>
      </c>
      <c r="Z70" s="139" t="s">
        <v>64</v>
      </c>
      <c r="AA70" s="145" t="s">
        <v>64</v>
      </c>
      <c r="AB70" s="141">
        <f t="shared" si="18"/>
        <v>7000000</v>
      </c>
      <c r="AC70" s="123" t="e">
        <f>+'TOTAL CONTRATOS'!#REF!</f>
        <v>#REF!</v>
      </c>
      <c r="AD70" s="127" t="e">
        <f t="shared" si="16"/>
        <v>#REF!</v>
      </c>
      <c r="AE70" s="128" t="e">
        <f>+AC70*100/AB70</f>
        <v>#REF!</v>
      </c>
      <c r="AF70" s="126" t="e">
        <f>+'TOTAL CONTRATOS'!#REF!</f>
        <v>#REF!</v>
      </c>
      <c r="AG70" s="3" t="s">
        <v>85</v>
      </c>
      <c r="AH70" s="3" t="s">
        <v>340</v>
      </c>
      <c r="AI70" s="8">
        <v>51736889</v>
      </c>
      <c r="AJ70" s="7">
        <v>5</v>
      </c>
      <c r="AK70" s="143" t="s">
        <v>1049</v>
      </c>
      <c r="AL70" s="138"/>
      <c r="AM70" s="138" t="s">
        <v>1050</v>
      </c>
      <c r="AN70" s="3" t="s">
        <v>66</v>
      </c>
      <c r="AO70" s="144">
        <v>28371</v>
      </c>
      <c r="AP70" s="143" t="s">
        <v>96</v>
      </c>
      <c r="AQ70" s="143" t="s">
        <v>114</v>
      </c>
      <c r="AR70" s="85">
        <v>44677</v>
      </c>
      <c r="AS70" s="143" t="s">
        <v>77</v>
      </c>
      <c r="AT70" s="147">
        <f t="shared" si="14"/>
        <v>60</v>
      </c>
      <c r="AU70" s="151">
        <v>44672</v>
      </c>
      <c r="AV70" s="151">
        <v>44676</v>
      </c>
      <c r="AW70" s="24">
        <f t="shared" si="15"/>
        <v>3</v>
      </c>
      <c r="AX70" s="148" t="s">
        <v>83</v>
      </c>
      <c r="AY70" s="24" t="s">
        <v>79</v>
      </c>
      <c r="AZ70" s="24" t="s">
        <v>66</v>
      </c>
      <c r="BA70" s="157" t="e">
        <f>'TOTAL CONTRATOS'!#REF!</f>
        <v>#REF!</v>
      </c>
      <c r="BB70" s="76">
        <v>44571</v>
      </c>
      <c r="BC70" s="61" t="e">
        <f>'TOTAL CONTRATOS'!#REF!</f>
        <v>#REF!</v>
      </c>
      <c r="BD70" s="61" t="e">
        <f>'TOTAL CONTRATOS'!#REF!</f>
        <v>#REF!</v>
      </c>
      <c r="BE70" s="150" t="s">
        <v>71</v>
      </c>
    </row>
    <row r="71" spans="1:57" ht="101.25" customHeight="1" x14ac:dyDescent="0.25">
      <c r="A71" s="112" t="s">
        <v>525</v>
      </c>
      <c r="B71" s="133" t="s">
        <v>112</v>
      </c>
      <c r="C71" s="4" t="s">
        <v>105</v>
      </c>
      <c r="D71" s="4" t="s">
        <v>55</v>
      </c>
      <c r="E71" s="8">
        <v>19379828</v>
      </c>
      <c r="F71" s="134">
        <v>8</v>
      </c>
      <c r="G71" s="135" t="s">
        <v>537</v>
      </c>
      <c r="H71" s="62" t="s">
        <v>89</v>
      </c>
      <c r="I71" s="145">
        <v>44610</v>
      </c>
      <c r="J71" s="145">
        <f>'TOTAL CONTRATOS'!F75</f>
        <v>44616</v>
      </c>
      <c r="K71" s="146">
        <f>'TOTAL CONTRATOS'!G75</f>
        <v>44872</v>
      </c>
      <c r="L71" s="137" t="s">
        <v>173</v>
      </c>
      <c r="M71" s="136">
        <v>44579</v>
      </c>
      <c r="N71" s="106" t="s">
        <v>728</v>
      </c>
      <c r="O71" s="137" t="s">
        <v>729</v>
      </c>
      <c r="P71" s="136">
        <v>44614</v>
      </c>
      <c r="Q71" s="140">
        <v>90000000</v>
      </c>
      <c r="R71" s="138" t="s">
        <v>90</v>
      </c>
      <c r="S71" s="138"/>
      <c r="T71" s="138"/>
      <c r="U71" s="138"/>
      <c r="V71" s="139">
        <v>0.2</v>
      </c>
      <c r="W71" s="139">
        <v>0.1</v>
      </c>
      <c r="X71" s="139" t="s">
        <v>64</v>
      </c>
      <c r="Y71" s="139" t="s">
        <v>64</v>
      </c>
      <c r="Z71" s="65" t="s">
        <v>64</v>
      </c>
      <c r="AA71" s="98">
        <v>44922</v>
      </c>
      <c r="AB71" s="140">
        <f t="shared" si="18"/>
        <v>90000000</v>
      </c>
      <c r="AC71" s="123" t="e">
        <f>+'TOTAL CONTRATOS'!#REF!</f>
        <v>#REF!</v>
      </c>
      <c r="AD71" s="127" t="e">
        <f t="shared" si="16"/>
        <v>#REF!</v>
      </c>
      <c r="AE71" s="129" t="e">
        <f>+AC71*100/AB71</f>
        <v>#REF!</v>
      </c>
      <c r="AF71" s="126" t="e">
        <f>+'TOTAL CONTRATOS'!#REF!</f>
        <v>#REF!</v>
      </c>
      <c r="AG71" s="4" t="s">
        <v>579</v>
      </c>
      <c r="AH71" s="3" t="s">
        <v>628</v>
      </c>
      <c r="AI71" s="7" t="s">
        <v>724</v>
      </c>
      <c r="AJ71" s="69" t="s">
        <v>630</v>
      </c>
      <c r="AK71" s="143" t="s">
        <v>65</v>
      </c>
      <c r="AL71" s="144"/>
      <c r="AM71" s="138" t="s">
        <v>730</v>
      </c>
      <c r="AN71" s="3" t="s">
        <v>66</v>
      </c>
      <c r="AO71" s="91">
        <v>21630</v>
      </c>
      <c r="AP71" s="144" t="s">
        <v>731</v>
      </c>
      <c r="AQ71" s="144" t="s">
        <v>732</v>
      </c>
      <c r="AR71" s="131"/>
      <c r="AS71" s="3" t="s">
        <v>77</v>
      </c>
      <c r="AT71" s="147">
        <f t="shared" si="14"/>
        <v>256</v>
      </c>
      <c r="AU71" s="99">
        <v>44602</v>
      </c>
      <c r="AV71" s="99">
        <v>44613</v>
      </c>
      <c r="AW71" s="24">
        <f t="shared" si="15"/>
        <v>8</v>
      </c>
      <c r="AX71" s="148" t="s">
        <v>69</v>
      </c>
      <c r="AY71" s="24" t="s">
        <v>70</v>
      </c>
      <c r="AZ71" s="86">
        <v>72</v>
      </c>
      <c r="BA71" s="149" t="e">
        <f>'TOTAL CONTRATOS'!#REF!</f>
        <v>#REF!</v>
      </c>
      <c r="BB71" s="151">
        <v>44607</v>
      </c>
      <c r="BC71" s="61" t="e">
        <f>'TOTAL CONTRATOS'!#REF!</f>
        <v>#REF!</v>
      </c>
      <c r="BD71" s="61" t="e">
        <f>'TOTAL CONTRATOS'!#REF!</f>
        <v>#REF!</v>
      </c>
      <c r="BE71" s="150" t="s">
        <v>71</v>
      </c>
    </row>
    <row r="72" spans="1:57" ht="91.5" customHeight="1" x14ac:dyDescent="0.25">
      <c r="A72" s="112" t="s">
        <v>489</v>
      </c>
      <c r="B72" s="133" t="s">
        <v>112</v>
      </c>
      <c r="C72" s="3" t="s">
        <v>508</v>
      </c>
      <c r="D72" s="4" t="s">
        <v>55</v>
      </c>
      <c r="E72" s="5">
        <v>1026564544</v>
      </c>
      <c r="F72" s="134">
        <v>0</v>
      </c>
      <c r="G72" s="135" t="s">
        <v>509</v>
      </c>
      <c r="H72" s="89" t="s">
        <v>89</v>
      </c>
      <c r="I72" s="145">
        <v>44606</v>
      </c>
      <c r="J72" s="145">
        <f>'TOTAL CONTRATOS'!F68</f>
        <v>44613</v>
      </c>
      <c r="K72" s="146">
        <f>'TOTAL CONTRATOS'!G68</f>
        <v>44854</v>
      </c>
      <c r="L72" s="84" t="s">
        <v>513</v>
      </c>
      <c r="M72" s="146">
        <v>44600</v>
      </c>
      <c r="N72" s="106" t="s">
        <v>160</v>
      </c>
      <c r="O72" s="137" t="s">
        <v>555</v>
      </c>
      <c r="P72" s="136">
        <v>44610</v>
      </c>
      <c r="Q72" s="63">
        <v>45000000</v>
      </c>
      <c r="R72" s="138" t="s">
        <v>514</v>
      </c>
      <c r="S72" s="138"/>
      <c r="T72" s="138"/>
      <c r="U72" s="138"/>
      <c r="V72" s="65">
        <v>0.2</v>
      </c>
      <c r="W72" s="65">
        <v>0.1</v>
      </c>
      <c r="X72" s="65" t="s">
        <v>64</v>
      </c>
      <c r="Y72" s="65" t="s">
        <v>64</v>
      </c>
      <c r="Z72" s="65" t="s">
        <v>64</v>
      </c>
      <c r="AA72" s="146">
        <v>44968</v>
      </c>
      <c r="AB72" s="140">
        <f t="shared" si="18"/>
        <v>45000000</v>
      </c>
      <c r="AC72" s="123" t="e">
        <f>+'TOTAL CONTRATOS'!#REF!</f>
        <v>#REF!</v>
      </c>
      <c r="AD72" s="119" t="e">
        <f t="shared" si="16"/>
        <v>#REF!</v>
      </c>
      <c r="AE72" s="120" t="e">
        <f t="shared" ref="AE72:AE80" si="19">SUM(AC72*100/AB72)</f>
        <v>#REF!</v>
      </c>
      <c r="AF72" s="126" t="e">
        <f>+'TOTAL CONTRATOS'!#REF!</f>
        <v>#REF!</v>
      </c>
      <c r="AG72" s="4" t="s">
        <v>298</v>
      </c>
      <c r="AH72" s="3" t="s">
        <v>364</v>
      </c>
      <c r="AI72" s="7" t="s">
        <v>363</v>
      </c>
      <c r="AJ72" s="69" t="s">
        <v>365</v>
      </c>
      <c r="AK72" s="143" t="s">
        <v>65</v>
      </c>
      <c r="AL72" s="3"/>
      <c r="AM72" s="135" t="s">
        <v>511</v>
      </c>
      <c r="AN72" s="3" t="s">
        <v>66</v>
      </c>
      <c r="AO72" s="73">
        <v>33101</v>
      </c>
      <c r="AP72" s="89" t="s">
        <v>96</v>
      </c>
      <c r="AQ72" s="89" t="s">
        <v>93</v>
      </c>
      <c r="AR72" s="154">
        <v>44611</v>
      </c>
      <c r="AS72" s="3" t="s">
        <v>77</v>
      </c>
      <c r="AT72" s="147">
        <f t="shared" si="14"/>
        <v>241</v>
      </c>
      <c r="AU72" s="99">
        <v>44602</v>
      </c>
      <c r="AV72" s="99">
        <v>44603</v>
      </c>
      <c r="AW72" s="24">
        <f t="shared" si="15"/>
        <v>2</v>
      </c>
      <c r="AX72" s="149" t="s">
        <v>230</v>
      </c>
      <c r="AY72" s="158" t="s">
        <v>512</v>
      </c>
      <c r="AZ72" s="86" t="s">
        <v>91</v>
      </c>
      <c r="BA72" s="149" t="e">
        <f>'TOTAL CONTRATOS'!#REF!</f>
        <v>#REF!</v>
      </c>
      <c r="BB72" s="76">
        <v>44504</v>
      </c>
      <c r="BC72" s="61" t="e">
        <f>'TOTAL CONTRATOS'!#REF!</f>
        <v>#REF!</v>
      </c>
      <c r="BD72" s="61" t="e">
        <f>'TOTAL CONTRATOS'!#REF!</f>
        <v>#REF!</v>
      </c>
      <c r="BE72" s="150" t="s">
        <v>71</v>
      </c>
    </row>
    <row r="73" spans="1:57" ht="87.75" customHeight="1" x14ac:dyDescent="0.25">
      <c r="A73" s="112" t="s">
        <v>767</v>
      </c>
      <c r="B73" s="133" t="s">
        <v>102</v>
      </c>
      <c r="C73" s="4" t="s">
        <v>768</v>
      </c>
      <c r="D73" s="83" t="s">
        <v>55</v>
      </c>
      <c r="E73" s="8">
        <v>79366769</v>
      </c>
      <c r="F73" s="8">
        <v>3</v>
      </c>
      <c r="G73" s="135" t="s">
        <v>769</v>
      </c>
      <c r="H73" s="62" t="s">
        <v>184</v>
      </c>
      <c r="I73" s="145">
        <v>44635</v>
      </c>
      <c r="J73" s="145">
        <f>'TOTAL CONTRATOS'!F113</f>
        <v>44637</v>
      </c>
      <c r="K73" s="146">
        <f>'TOTAL CONTRATOS'!G113</f>
        <v>44789</v>
      </c>
      <c r="L73" s="67" t="s">
        <v>771</v>
      </c>
      <c r="M73" s="136">
        <v>44624</v>
      </c>
      <c r="N73" s="106" t="s">
        <v>157</v>
      </c>
      <c r="O73" s="67" t="s">
        <v>820</v>
      </c>
      <c r="P73" s="146">
        <v>44636</v>
      </c>
      <c r="Q73" s="140">
        <v>9500000</v>
      </c>
      <c r="R73" s="138" t="s">
        <v>770</v>
      </c>
      <c r="S73" s="138"/>
      <c r="T73" s="138"/>
      <c r="U73" s="138"/>
      <c r="V73" s="139">
        <v>0.2</v>
      </c>
      <c r="W73" s="139">
        <v>0.1</v>
      </c>
      <c r="X73" s="139" t="s">
        <v>64</v>
      </c>
      <c r="Y73" s="139" t="s">
        <v>64</v>
      </c>
      <c r="Z73" s="139" t="s">
        <v>64</v>
      </c>
      <c r="AA73" s="145" t="s">
        <v>64</v>
      </c>
      <c r="AB73" s="141">
        <f t="shared" si="18"/>
        <v>9500000</v>
      </c>
      <c r="AC73" s="123" t="e">
        <f>+'TOTAL CONTRATOS'!#REF!</f>
        <v>#REF!</v>
      </c>
      <c r="AD73" s="127" t="e">
        <f t="shared" si="16"/>
        <v>#REF!</v>
      </c>
      <c r="AE73" s="128" t="e">
        <f t="shared" si="19"/>
        <v>#REF!</v>
      </c>
      <c r="AF73" s="126" t="e">
        <f>+'TOTAL CONTRATOS'!#REF!</f>
        <v>#REF!</v>
      </c>
      <c r="AG73" s="4" t="s">
        <v>497</v>
      </c>
      <c r="AH73" s="3" t="s">
        <v>506</v>
      </c>
      <c r="AI73" s="7">
        <v>39567370</v>
      </c>
      <c r="AJ73" s="69"/>
      <c r="AK73" s="143" t="s">
        <v>815</v>
      </c>
      <c r="AL73" s="3"/>
      <c r="AM73" s="138" t="s">
        <v>821</v>
      </c>
      <c r="AN73" s="3" t="s">
        <v>66</v>
      </c>
      <c r="AO73" s="91">
        <v>23344</v>
      </c>
      <c r="AP73" s="3" t="s">
        <v>434</v>
      </c>
      <c r="AQ73" s="3" t="s">
        <v>88</v>
      </c>
      <c r="AR73" s="91">
        <v>44637</v>
      </c>
      <c r="AS73" s="3" t="s">
        <v>77</v>
      </c>
      <c r="AT73" s="147">
        <f t="shared" si="14"/>
        <v>152</v>
      </c>
      <c r="AU73" s="151">
        <v>44630</v>
      </c>
      <c r="AV73" s="151">
        <v>44634</v>
      </c>
      <c r="AW73" s="24">
        <f t="shared" si="15"/>
        <v>3</v>
      </c>
      <c r="AX73" s="148" t="s">
        <v>78</v>
      </c>
      <c r="AY73" s="24" t="s">
        <v>79</v>
      </c>
      <c r="AZ73" s="152"/>
      <c r="BA73" s="157" t="e">
        <f>'TOTAL CONTRATOS'!#REF!</f>
        <v>#REF!</v>
      </c>
      <c r="BB73" s="151">
        <v>44243</v>
      </c>
      <c r="BC73" s="61" t="e">
        <f>'TOTAL CONTRATOS'!#REF!</f>
        <v>#REF!</v>
      </c>
      <c r="BD73" s="61" t="e">
        <f>'TOTAL CONTRATOS'!#REF!</f>
        <v>#REF!</v>
      </c>
      <c r="BE73" s="150"/>
    </row>
    <row r="74" spans="1:57" ht="108" customHeight="1" x14ac:dyDescent="0.25">
      <c r="A74" s="112" t="s">
        <v>383</v>
      </c>
      <c r="B74" s="133" t="s">
        <v>112</v>
      </c>
      <c r="C74" s="3" t="s">
        <v>384</v>
      </c>
      <c r="D74" s="4" t="s">
        <v>55</v>
      </c>
      <c r="E74" s="8">
        <v>79801529</v>
      </c>
      <c r="F74" s="134">
        <v>9</v>
      </c>
      <c r="G74" s="135" t="s">
        <v>153</v>
      </c>
      <c r="H74" s="89" t="s">
        <v>385</v>
      </c>
      <c r="I74" s="145">
        <v>44589</v>
      </c>
      <c r="J74" s="145">
        <f>'TOTAL CONTRATOS'!F47</f>
        <v>44593</v>
      </c>
      <c r="K74" s="146">
        <f>'TOTAL CONTRATOS'!G47</f>
        <v>44956</v>
      </c>
      <c r="L74" s="137" t="s">
        <v>740</v>
      </c>
      <c r="M74" s="146">
        <v>44575</v>
      </c>
      <c r="N74" s="106" t="s">
        <v>160</v>
      </c>
      <c r="O74" s="137" t="s">
        <v>743</v>
      </c>
      <c r="P74" s="146">
        <v>44593</v>
      </c>
      <c r="Q74" s="140">
        <v>50000000</v>
      </c>
      <c r="R74" s="138" t="s">
        <v>90</v>
      </c>
      <c r="S74" s="138"/>
      <c r="T74" s="135"/>
      <c r="U74" s="138"/>
      <c r="V74" s="139">
        <v>0.2</v>
      </c>
      <c r="W74" s="139">
        <v>0.1</v>
      </c>
      <c r="X74" s="65" t="s">
        <v>64</v>
      </c>
      <c r="Y74" s="65" t="s">
        <v>64</v>
      </c>
      <c r="Z74" s="65" t="s">
        <v>64</v>
      </c>
      <c r="AA74" s="98">
        <v>44805</v>
      </c>
      <c r="AB74" s="141">
        <f t="shared" si="18"/>
        <v>50000000</v>
      </c>
      <c r="AC74" s="123" t="e">
        <f>+'TOTAL CONTRATOS'!#REF!</f>
        <v>#REF!</v>
      </c>
      <c r="AD74" s="142" t="e">
        <f t="shared" si="16"/>
        <v>#REF!</v>
      </c>
      <c r="AE74" s="64" t="e">
        <f t="shared" si="19"/>
        <v>#REF!</v>
      </c>
      <c r="AF74" s="126" t="e">
        <f>+'TOTAL CONTRATOS'!#REF!</f>
        <v>#REF!</v>
      </c>
      <c r="AG74" s="4" t="s">
        <v>298</v>
      </c>
      <c r="AH74" s="3" t="s">
        <v>364</v>
      </c>
      <c r="AI74" s="7" t="s">
        <v>363</v>
      </c>
      <c r="AJ74" s="69" t="s">
        <v>365</v>
      </c>
      <c r="AK74" s="143" t="s">
        <v>65</v>
      </c>
      <c r="AL74" s="3"/>
      <c r="AM74" s="135" t="s">
        <v>201</v>
      </c>
      <c r="AN74" s="3" t="s">
        <v>66</v>
      </c>
      <c r="AO74" s="145">
        <v>27780</v>
      </c>
      <c r="AP74" s="89" t="s">
        <v>202</v>
      </c>
      <c r="AQ74" s="89" t="s">
        <v>86</v>
      </c>
      <c r="AR74" s="91">
        <v>44594</v>
      </c>
      <c r="AS74" s="3" t="s">
        <v>77</v>
      </c>
      <c r="AT74" s="97">
        <f t="shared" si="14"/>
        <v>363</v>
      </c>
      <c r="AU74" s="151">
        <v>44582</v>
      </c>
      <c r="AV74" s="151">
        <v>44586</v>
      </c>
      <c r="AW74" s="24">
        <f t="shared" si="15"/>
        <v>3</v>
      </c>
      <c r="AX74" s="148" t="s">
        <v>104</v>
      </c>
      <c r="AY74" s="24" t="s">
        <v>79</v>
      </c>
      <c r="AZ74" s="24">
        <v>80</v>
      </c>
      <c r="BA74" s="149" t="e">
        <f>'TOTAL CONTRATOS'!#REF!</f>
        <v>#REF!</v>
      </c>
      <c r="BB74" s="151">
        <v>44257</v>
      </c>
      <c r="BC74" s="61" t="e">
        <f>'TOTAL CONTRATOS'!#REF!</f>
        <v>#REF!</v>
      </c>
      <c r="BD74" s="61" t="e">
        <f>'TOTAL CONTRATOS'!#REF!</f>
        <v>#REF!</v>
      </c>
      <c r="BE74" s="150" t="s">
        <v>71</v>
      </c>
    </row>
    <row r="75" spans="1:57" ht="123" customHeight="1" x14ac:dyDescent="0.25">
      <c r="A75" s="112" t="s">
        <v>988</v>
      </c>
      <c r="B75" s="133" t="s">
        <v>102</v>
      </c>
      <c r="C75" s="4" t="s">
        <v>989</v>
      </c>
      <c r="D75" s="83" t="s">
        <v>158</v>
      </c>
      <c r="E75" s="8">
        <v>900138661</v>
      </c>
      <c r="F75" s="8">
        <v>7</v>
      </c>
      <c r="G75" s="135" t="s">
        <v>990</v>
      </c>
      <c r="H75" s="62" t="s">
        <v>585</v>
      </c>
      <c r="I75" s="145">
        <v>44659</v>
      </c>
      <c r="J75" s="145">
        <f>'TOTAL CONTRATOS'!F128</f>
        <v>44670</v>
      </c>
      <c r="K75" s="146">
        <f>'TOTAL CONTRATOS'!G128</f>
        <v>45034</v>
      </c>
      <c r="L75" s="84" t="s">
        <v>992</v>
      </c>
      <c r="M75" s="136">
        <v>44624</v>
      </c>
      <c r="N75" s="106" t="s">
        <v>493</v>
      </c>
      <c r="O75" s="67" t="s">
        <v>1029</v>
      </c>
      <c r="P75" s="146">
        <v>44662</v>
      </c>
      <c r="Q75" s="63">
        <v>69615000</v>
      </c>
      <c r="R75" s="138" t="s">
        <v>991</v>
      </c>
      <c r="S75" s="138"/>
      <c r="T75" s="135"/>
      <c r="U75" s="138"/>
      <c r="V75" s="139">
        <v>0.2</v>
      </c>
      <c r="W75" s="139">
        <v>0.1</v>
      </c>
      <c r="X75" s="139" t="s">
        <v>64</v>
      </c>
      <c r="Y75" s="139" t="s">
        <v>64</v>
      </c>
      <c r="Z75" s="139" t="s">
        <v>64</v>
      </c>
      <c r="AA75" s="145" t="s">
        <v>64</v>
      </c>
      <c r="AB75" s="141">
        <f t="shared" si="18"/>
        <v>69615000</v>
      </c>
      <c r="AC75" s="123" t="e">
        <f>+'TOTAL CONTRATOS'!#REF!</f>
        <v>#REF!</v>
      </c>
      <c r="AD75" s="127" t="e">
        <f t="shared" si="16"/>
        <v>#REF!</v>
      </c>
      <c r="AE75" s="128" t="e">
        <f t="shared" si="19"/>
        <v>#REF!</v>
      </c>
      <c r="AF75" s="126" t="e">
        <f>+'TOTAL CONTRATOS'!#REF!</f>
        <v>#REF!</v>
      </c>
      <c r="AG75" s="4" t="s">
        <v>1030</v>
      </c>
      <c r="AH75" s="3" t="s">
        <v>1031</v>
      </c>
      <c r="AI75" s="7" t="s">
        <v>1032</v>
      </c>
      <c r="AJ75" s="5" t="s">
        <v>1033</v>
      </c>
      <c r="AK75" s="143" t="s">
        <v>1034</v>
      </c>
      <c r="AL75" s="138"/>
      <c r="AM75" s="138" t="s">
        <v>1035</v>
      </c>
      <c r="AN75" s="3" t="s">
        <v>66</v>
      </c>
      <c r="AO75" s="54" t="s">
        <v>66</v>
      </c>
      <c r="AP75" s="3" t="s">
        <v>66</v>
      </c>
      <c r="AQ75" s="3" t="s">
        <v>66</v>
      </c>
      <c r="AR75" s="54" t="s">
        <v>66</v>
      </c>
      <c r="AS75" s="72" t="s">
        <v>77</v>
      </c>
      <c r="AT75" s="147">
        <f t="shared" si="14"/>
        <v>364</v>
      </c>
      <c r="AU75" s="151">
        <v>44650</v>
      </c>
      <c r="AV75" s="151">
        <v>44658</v>
      </c>
      <c r="AW75" s="24">
        <f t="shared" si="15"/>
        <v>7</v>
      </c>
      <c r="AX75" s="148" t="s">
        <v>83</v>
      </c>
      <c r="AY75" s="24" t="s">
        <v>79</v>
      </c>
      <c r="AZ75" s="24"/>
      <c r="BA75" s="157" t="e">
        <f>'TOTAL CONTRATOS'!#REF!</f>
        <v>#REF!</v>
      </c>
      <c r="BB75" s="76" t="s">
        <v>66</v>
      </c>
      <c r="BC75" s="61" t="e">
        <f>'TOTAL CONTRATOS'!#REF!</f>
        <v>#REF!</v>
      </c>
      <c r="BD75" s="61" t="e">
        <f>'TOTAL CONTRATOS'!#REF!</f>
        <v>#REF!</v>
      </c>
      <c r="BE75" s="150" t="s">
        <v>1036</v>
      </c>
    </row>
    <row r="76" spans="1:57" ht="171" x14ac:dyDescent="0.25">
      <c r="A76" s="112" t="s">
        <v>397</v>
      </c>
      <c r="B76" s="133" t="s">
        <v>102</v>
      </c>
      <c r="C76" s="4" t="s">
        <v>433</v>
      </c>
      <c r="D76" s="83" t="s">
        <v>55</v>
      </c>
      <c r="E76" s="8">
        <v>22550392</v>
      </c>
      <c r="F76" s="8">
        <v>1</v>
      </c>
      <c r="G76" s="135" t="s">
        <v>436</v>
      </c>
      <c r="H76" s="135" t="s">
        <v>295</v>
      </c>
      <c r="I76" s="145">
        <v>44595</v>
      </c>
      <c r="J76" s="145">
        <f>'TOTAL CONTRATOS'!F58</f>
        <v>44596</v>
      </c>
      <c r="K76" s="80">
        <f>'TOTAL CONTRATOS'!G58</f>
        <v>44742</v>
      </c>
      <c r="L76" s="67" t="s">
        <v>437</v>
      </c>
      <c r="M76" s="136">
        <v>44594</v>
      </c>
      <c r="N76" s="106" t="s">
        <v>157</v>
      </c>
      <c r="O76" s="137" t="s">
        <v>72</v>
      </c>
      <c r="P76" s="146" t="s">
        <v>72</v>
      </c>
      <c r="Q76" s="140">
        <v>9500000</v>
      </c>
      <c r="R76" s="138" t="s">
        <v>73</v>
      </c>
      <c r="S76" s="138"/>
      <c r="T76" s="135"/>
      <c r="U76" s="71"/>
      <c r="V76" s="139">
        <v>0.2</v>
      </c>
      <c r="W76" s="139">
        <v>0.1</v>
      </c>
      <c r="X76" s="139" t="s">
        <v>64</v>
      </c>
      <c r="Y76" s="139" t="s">
        <v>64</v>
      </c>
      <c r="Z76" s="139" t="s">
        <v>64</v>
      </c>
      <c r="AA76" s="145" t="s">
        <v>64</v>
      </c>
      <c r="AB76" s="141">
        <f>+Q76</f>
        <v>9500000</v>
      </c>
      <c r="AC76" s="123" t="e">
        <f>+'TOTAL CONTRATOS'!#REF!</f>
        <v>#REF!</v>
      </c>
      <c r="AD76" s="142" t="e">
        <f t="shared" si="16"/>
        <v>#REF!</v>
      </c>
      <c r="AE76" s="64" t="e">
        <f t="shared" si="19"/>
        <v>#REF!</v>
      </c>
      <c r="AF76" s="126" t="e">
        <f>+'TOTAL CONTRATOS'!#REF!</f>
        <v>#REF!</v>
      </c>
      <c r="AG76" s="4" t="s">
        <v>438</v>
      </c>
      <c r="AH76" s="3" t="s">
        <v>439</v>
      </c>
      <c r="AI76" s="7">
        <v>39631114</v>
      </c>
      <c r="AJ76" s="134">
        <v>0</v>
      </c>
      <c r="AK76" s="143" t="s">
        <v>700</v>
      </c>
      <c r="AL76" s="71"/>
      <c r="AM76" s="138" t="s">
        <v>435</v>
      </c>
      <c r="AN76" s="3" t="s">
        <v>66</v>
      </c>
      <c r="AO76" s="91">
        <v>29684</v>
      </c>
      <c r="AP76" s="144" t="s">
        <v>434</v>
      </c>
      <c r="AQ76" s="144" t="s">
        <v>76</v>
      </c>
      <c r="AR76" s="91">
        <v>44595</v>
      </c>
      <c r="AS76" s="3" t="s">
        <v>155</v>
      </c>
      <c r="AT76" s="147">
        <f t="shared" si="14"/>
        <v>146</v>
      </c>
      <c r="AU76" s="99">
        <v>44594</v>
      </c>
      <c r="AV76" s="99">
        <v>44595</v>
      </c>
      <c r="AW76" s="24">
        <f t="shared" si="15"/>
        <v>2</v>
      </c>
      <c r="AX76" s="191" t="s">
        <v>78</v>
      </c>
      <c r="AY76" s="24" t="s">
        <v>79</v>
      </c>
      <c r="AZ76" s="24">
        <v>160</v>
      </c>
      <c r="BA76" s="149" t="e">
        <f>'TOTAL CONTRATOS'!#REF!</f>
        <v>#REF!</v>
      </c>
      <c r="BB76" s="76">
        <v>44594</v>
      </c>
      <c r="BC76" s="155" t="e">
        <f>'TOTAL CONTRATOS'!#REF!</f>
        <v>#REF!</v>
      </c>
      <c r="BD76" s="155" t="e">
        <f>'TOTAL CONTRATOS'!#REF!</f>
        <v>#REF!</v>
      </c>
      <c r="BE76" s="150" t="s">
        <v>71</v>
      </c>
    </row>
    <row r="77" spans="1:57" ht="189" x14ac:dyDescent="0.25">
      <c r="A77" s="112" t="s">
        <v>281</v>
      </c>
      <c r="B77" s="133" t="s">
        <v>112</v>
      </c>
      <c r="C77" s="3" t="s">
        <v>58</v>
      </c>
      <c r="D77" s="83" t="s">
        <v>55</v>
      </c>
      <c r="E77" s="8">
        <v>80166812</v>
      </c>
      <c r="F77" s="83" t="s">
        <v>141</v>
      </c>
      <c r="G77" s="135" t="s">
        <v>309</v>
      </c>
      <c r="H77" s="67" t="s">
        <v>89</v>
      </c>
      <c r="I77" s="145">
        <v>44578</v>
      </c>
      <c r="J77" s="145">
        <f>'TOTAL CONTRATOS'!F10</f>
        <v>44580</v>
      </c>
      <c r="K77" s="146">
        <f>'TOTAL CONTRATOS'!G10</f>
        <v>44950</v>
      </c>
      <c r="L77" s="137" t="s">
        <v>919</v>
      </c>
      <c r="M77" s="136">
        <v>44574</v>
      </c>
      <c r="N77" s="106" t="s">
        <v>160</v>
      </c>
      <c r="O77" s="137" t="s">
        <v>920</v>
      </c>
      <c r="P77" s="146">
        <v>44580</v>
      </c>
      <c r="Q77" s="140">
        <v>90000000</v>
      </c>
      <c r="R77" s="138" t="s">
        <v>90</v>
      </c>
      <c r="S77" s="135"/>
      <c r="T77" s="135"/>
      <c r="U77" s="138" t="s">
        <v>921</v>
      </c>
      <c r="V77" s="65">
        <v>0.2</v>
      </c>
      <c r="W77" s="65">
        <v>0.1</v>
      </c>
      <c r="X77" s="65" t="s">
        <v>64</v>
      </c>
      <c r="Y77" s="65" t="s">
        <v>64</v>
      </c>
      <c r="Z77" s="65" t="s">
        <v>64</v>
      </c>
      <c r="AA77" s="145">
        <v>44854</v>
      </c>
      <c r="AB77" s="140">
        <f>SUM(Q77)</f>
        <v>90000000</v>
      </c>
      <c r="AC77" s="123" t="e">
        <f>+'TOTAL CONTRATOS'!#REF!</f>
        <v>#REF!</v>
      </c>
      <c r="AD77" s="142" t="e">
        <f t="shared" si="16"/>
        <v>#REF!</v>
      </c>
      <c r="AE77" s="64" t="e">
        <f t="shared" si="19"/>
        <v>#REF!</v>
      </c>
      <c r="AF77" s="126" t="e">
        <f>+'TOTAL CONTRATOS'!#REF!</f>
        <v>#REF!</v>
      </c>
      <c r="AG77" s="4" t="s">
        <v>298</v>
      </c>
      <c r="AH77" s="3" t="s">
        <v>364</v>
      </c>
      <c r="AI77" s="7" t="s">
        <v>363</v>
      </c>
      <c r="AJ77" s="69" t="s">
        <v>365</v>
      </c>
      <c r="AK77" s="143" t="s">
        <v>65</v>
      </c>
      <c r="AL77" s="3"/>
      <c r="AM77" s="138" t="s">
        <v>142</v>
      </c>
      <c r="AN77" s="3" t="s">
        <v>66</v>
      </c>
      <c r="AO77" s="91">
        <v>29914</v>
      </c>
      <c r="AP77" s="144" t="s">
        <v>96</v>
      </c>
      <c r="AQ77" s="144" t="s">
        <v>76</v>
      </c>
      <c r="AR77" s="91">
        <v>44580</v>
      </c>
      <c r="AS77" s="3" t="s">
        <v>77</v>
      </c>
      <c r="AT77" s="147">
        <f t="shared" si="14"/>
        <v>370</v>
      </c>
      <c r="AU77" s="99">
        <v>44575</v>
      </c>
      <c r="AV77" s="99">
        <v>44578</v>
      </c>
      <c r="AW77" s="24">
        <f t="shared" si="15"/>
        <v>2</v>
      </c>
      <c r="AX77" s="110" t="s">
        <v>104</v>
      </c>
      <c r="AY77" s="24" t="s">
        <v>79</v>
      </c>
      <c r="AZ77" s="24">
        <v>160</v>
      </c>
      <c r="BA77" s="157" t="e">
        <f>'TOTAL CONTRATOS'!#REF!</f>
        <v>#REF!</v>
      </c>
      <c r="BB77" s="151">
        <v>43501</v>
      </c>
      <c r="BC77" s="61" t="e">
        <f>'TOTAL CONTRATOS'!#REF!</f>
        <v>#REF!</v>
      </c>
      <c r="BD77" s="61" t="e">
        <f>'TOTAL CONTRATOS'!#REF!</f>
        <v>#REF!</v>
      </c>
      <c r="BE77" s="150" t="s">
        <v>71</v>
      </c>
    </row>
    <row r="78" spans="1:57" ht="67.5" x14ac:dyDescent="0.25">
      <c r="A78" s="112" t="s">
        <v>415</v>
      </c>
      <c r="B78" s="133" t="s">
        <v>102</v>
      </c>
      <c r="C78" s="4" t="s">
        <v>421</v>
      </c>
      <c r="D78" s="4" t="s">
        <v>55</v>
      </c>
      <c r="E78" s="8">
        <v>52982672</v>
      </c>
      <c r="F78" s="134">
        <v>1</v>
      </c>
      <c r="G78" s="135" t="s">
        <v>424</v>
      </c>
      <c r="H78" s="3" t="s">
        <v>425</v>
      </c>
      <c r="I78" s="146">
        <v>44596</v>
      </c>
      <c r="J78" s="145">
        <f>'TOTAL CONTRATOS'!F62</f>
        <v>44599</v>
      </c>
      <c r="K78" s="146">
        <f>'TOTAL CONTRATOS'!G62</f>
        <v>44742</v>
      </c>
      <c r="L78" s="137" t="s">
        <v>426</v>
      </c>
      <c r="M78" s="136">
        <v>44596</v>
      </c>
      <c r="N78" s="106" t="s">
        <v>160</v>
      </c>
      <c r="O78" s="137" t="s">
        <v>72</v>
      </c>
      <c r="P78" s="136" t="s">
        <v>72</v>
      </c>
      <c r="Q78" s="63">
        <v>7459200</v>
      </c>
      <c r="R78" s="138" t="s">
        <v>73</v>
      </c>
      <c r="S78" s="138"/>
      <c r="T78" s="135"/>
      <c r="U78" s="138"/>
      <c r="V78" s="139">
        <v>0.2</v>
      </c>
      <c r="W78" s="139">
        <v>0.1</v>
      </c>
      <c r="X78" s="139" t="s">
        <v>64</v>
      </c>
      <c r="Y78" s="139" t="s">
        <v>64</v>
      </c>
      <c r="Z78" s="139" t="s">
        <v>64</v>
      </c>
      <c r="AA78" s="145" t="s">
        <v>64</v>
      </c>
      <c r="AB78" s="141">
        <f>+Q78</f>
        <v>7459200</v>
      </c>
      <c r="AC78" s="123" t="e">
        <f>+'TOTAL CONTRATOS'!#REF!</f>
        <v>#REF!</v>
      </c>
      <c r="AD78" s="142" t="e">
        <f t="shared" si="16"/>
        <v>#REF!</v>
      </c>
      <c r="AE78" s="64" t="e">
        <f t="shared" si="19"/>
        <v>#REF!</v>
      </c>
      <c r="AF78" s="126" t="e">
        <f>+'TOTAL CONTRATOS'!#REF!</f>
        <v>#REF!</v>
      </c>
      <c r="AG78" s="4" t="s">
        <v>74</v>
      </c>
      <c r="AH78" s="3" t="s">
        <v>75</v>
      </c>
      <c r="AI78" s="7">
        <v>10480755</v>
      </c>
      <c r="AJ78" s="7">
        <v>7</v>
      </c>
      <c r="AK78" s="143" t="s">
        <v>699</v>
      </c>
      <c r="AL78" s="144"/>
      <c r="AM78" s="153" t="s">
        <v>422</v>
      </c>
      <c r="AN78" s="3" t="s">
        <v>66</v>
      </c>
      <c r="AO78" s="145">
        <v>30611</v>
      </c>
      <c r="AP78" s="144" t="s">
        <v>423</v>
      </c>
      <c r="AQ78" s="144" t="s">
        <v>88</v>
      </c>
      <c r="AR78" s="145">
        <v>44599</v>
      </c>
      <c r="AS78" s="3" t="s">
        <v>77</v>
      </c>
      <c r="AT78" s="97">
        <f t="shared" si="14"/>
        <v>143</v>
      </c>
      <c r="AU78" s="189"/>
      <c r="AV78" s="189"/>
      <c r="AW78" s="24">
        <f t="shared" si="15"/>
        <v>0</v>
      </c>
      <c r="AX78" s="148" t="s">
        <v>78</v>
      </c>
      <c r="AY78" s="24" t="s">
        <v>79</v>
      </c>
      <c r="AZ78" s="152">
        <v>160</v>
      </c>
      <c r="BA78" s="149" t="e">
        <f>'TOTAL CONTRATOS'!#REF!</f>
        <v>#REF!</v>
      </c>
      <c r="BB78" s="151">
        <v>44601</v>
      </c>
      <c r="BC78" s="155" t="e">
        <f>'TOTAL CONTRATOS'!#REF!</f>
        <v>#REF!</v>
      </c>
      <c r="BD78" s="155" t="e">
        <f>'TOTAL CONTRATOS'!#REF!</f>
        <v>#REF!</v>
      </c>
      <c r="BE78" s="150" t="s">
        <v>71</v>
      </c>
    </row>
    <row r="79" spans="1:57" ht="109.5" customHeight="1" x14ac:dyDescent="0.25">
      <c r="A79" s="112" t="s">
        <v>344</v>
      </c>
      <c r="B79" s="133" t="s">
        <v>162</v>
      </c>
      <c r="C79" s="4" t="s">
        <v>195</v>
      </c>
      <c r="D79" s="4" t="s">
        <v>158</v>
      </c>
      <c r="E79" s="8">
        <v>860517560</v>
      </c>
      <c r="F79" s="68">
        <v>3</v>
      </c>
      <c r="G79" s="135" t="s">
        <v>198</v>
      </c>
      <c r="H79" s="62" t="s">
        <v>107</v>
      </c>
      <c r="I79" s="145">
        <v>44586</v>
      </c>
      <c r="J79" s="145">
        <f>'TOTAL CONTRATOS'!F28</f>
        <v>44587</v>
      </c>
      <c r="K79" s="146">
        <f>'TOTAL CONTRATOS'!G28</f>
        <v>44767</v>
      </c>
      <c r="L79" s="137" t="s">
        <v>143</v>
      </c>
      <c r="M79" s="146">
        <v>44568</v>
      </c>
      <c r="N79" s="106" t="s">
        <v>296</v>
      </c>
      <c r="O79" s="137" t="s">
        <v>84</v>
      </c>
      <c r="P79" s="114">
        <v>44587</v>
      </c>
      <c r="Q79" s="140">
        <v>256473228</v>
      </c>
      <c r="R79" s="104" t="s">
        <v>196</v>
      </c>
      <c r="S79" s="138"/>
      <c r="T79" s="138"/>
      <c r="U79" s="92"/>
      <c r="V79" s="139">
        <v>0.2</v>
      </c>
      <c r="W79" s="139">
        <v>0.2</v>
      </c>
      <c r="X79" s="139" t="s">
        <v>64</v>
      </c>
      <c r="Y79" s="139">
        <v>0.05</v>
      </c>
      <c r="Z79" s="105" t="s">
        <v>197</v>
      </c>
      <c r="AA79" s="145" t="s">
        <v>64</v>
      </c>
      <c r="AB79" s="141">
        <f>SUM(Q79)</f>
        <v>256473228</v>
      </c>
      <c r="AC79" s="123" t="e">
        <f>+'TOTAL CONTRATOS'!#REF!</f>
        <v>#REF!</v>
      </c>
      <c r="AD79" s="142" t="e">
        <f t="shared" si="16"/>
        <v>#REF!</v>
      </c>
      <c r="AE79" s="115" t="e">
        <f t="shared" si="19"/>
        <v>#REF!</v>
      </c>
      <c r="AF79" s="126" t="e">
        <f>+'TOTAL CONTRATOS'!#REF!</f>
        <v>#REF!</v>
      </c>
      <c r="AG79" s="3" t="s">
        <v>85</v>
      </c>
      <c r="AH79" s="3" t="s">
        <v>340</v>
      </c>
      <c r="AI79" s="8">
        <v>51736889</v>
      </c>
      <c r="AJ79" s="7">
        <v>5</v>
      </c>
      <c r="AK79" s="143" t="s">
        <v>72</v>
      </c>
      <c r="AL79" s="144"/>
      <c r="AM79" s="138" t="s">
        <v>250</v>
      </c>
      <c r="AN79" s="3" t="s">
        <v>159</v>
      </c>
      <c r="AO79" s="91" t="s">
        <v>66</v>
      </c>
      <c r="AP79" s="144" t="s">
        <v>66</v>
      </c>
      <c r="AQ79" s="144" t="s">
        <v>66</v>
      </c>
      <c r="AR79" s="91" t="s">
        <v>66</v>
      </c>
      <c r="AS79" s="3" t="s">
        <v>77</v>
      </c>
      <c r="AT79" s="147">
        <f t="shared" si="14"/>
        <v>180</v>
      </c>
      <c r="AU79" s="76">
        <v>44579</v>
      </c>
      <c r="AV79" s="76">
        <v>44586</v>
      </c>
      <c r="AW79" s="24">
        <f t="shared" si="15"/>
        <v>6</v>
      </c>
      <c r="AX79" s="148" t="s">
        <v>78</v>
      </c>
      <c r="AY79" s="24" t="s">
        <v>79</v>
      </c>
      <c r="AZ79" s="24">
        <v>160</v>
      </c>
      <c r="BA79" s="149" t="e">
        <f>'TOTAL CONTRATOS'!#REF!</f>
        <v>#REF!</v>
      </c>
      <c r="BB79" s="76" t="s">
        <v>66</v>
      </c>
      <c r="BC79" s="155" t="e">
        <f>'TOTAL CONTRATOS'!#REF!</f>
        <v>#REF!</v>
      </c>
      <c r="BD79" s="155" t="e">
        <f>'TOTAL CONTRATOS'!#REF!</f>
        <v>#REF!</v>
      </c>
      <c r="BE79" s="150" t="s">
        <v>372</v>
      </c>
    </row>
    <row r="80" spans="1:57" ht="63.75" customHeight="1" x14ac:dyDescent="0.25">
      <c r="A80" s="112" t="s">
        <v>1203</v>
      </c>
      <c r="B80" s="133" t="s">
        <v>102</v>
      </c>
      <c r="C80" s="3" t="s">
        <v>1204</v>
      </c>
      <c r="D80" s="4" t="s">
        <v>55</v>
      </c>
      <c r="E80" s="5">
        <v>51961844</v>
      </c>
      <c r="F80" s="134">
        <v>8</v>
      </c>
      <c r="G80" s="135" t="s">
        <v>1205</v>
      </c>
      <c r="H80" s="89" t="s">
        <v>510</v>
      </c>
      <c r="I80" s="145">
        <v>44713</v>
      </c>
      <c r="J80" s="145">
        <f>'TOTAL CONTRATOS'!F150</f>
        <v>44718</v>
      </c>
      <c r="K80" s="145">
        <f>'TOTAL CONTRATOS'!G150</f>
        <v>44809</v>
      </c>
      <c r="L80" s="84" t="s">
        <v>1206</v>
      </c>
      <c r="M80" s="146">
        <v>44679</v>
      </c>
      <c r="N80" s="145" t="str">
        <f>'TOTAL CONTRATOS'!J150</f>
        <v>A02020200800309-20</v>
      </c>
      <c r="O80" s="145" t="str">
        <f>'TOTAL CONTRATOS'!K150</f>
        <v>507</v>
      </c>
      <c r="P80" s="145">
        <f>'TOTAL CONTRATOS'!L150</f>
        <v>44718</v>
      </c>
      <c r="Q80" s="140">
        <v>4742400</v>
      </c>
      <c r="R80" s="138" t="s">
        <v>1207</v>
      </c>
      <c r="S80" s="138"/>
      <c r="T80" s="138"/>
      <c r="U80" s="138"/>
      <c r="V80" s="65">
        <v>0.2</v>
      </c>
      <c r="W80" s="65">
        <v>0.1</v>
      </c>
      <c r="X80" s="65" t="s">
        <v>64</v>
      </c>
      <c r="Y80" s="65" t="s">
        <v>64</v>
      </c>
      <c r="Z80" s="65" t="s">
        <v>64</v>
      </c>
      <c r="AA80" s="145" t="s">
        <v>64</v>
      </c>
      <c r="AB80" s="140">
        <f>SUM(Q80)</f>
        <v>4742400</v>
      </c>
      <c r="AC80" s="123" t="e">
        <f>+'TOTAL CONTRATOS'!#REF!</f>
        <v>#REF!</v>
      </c>
      <c r="AD80" s="124" t="e">
        <f t="shared" si="16"/>
        <v>#REF!</v>
      </c>
      <c r="AE80" s="126" t="e">
        <f t="shared" si="19"/>
        <v>#REF!</v>
      </c>
      <c r="AF80" s="126">
        <v>0</v>
      </c>
      <c r="AG80" s="4" t="s">
        <v>170</v>
      </c>
      <c r="AH80" s="3" t="s">
        <v>169</v>
      </c>
      <c r="AI80" s="5">
        <v>22732243</v>
      </c>
      <c r="AJ80" s="5">
        <v>4</v>
      </c>
      <c r="AK80" s="143" t="s">
        <v>65</v>
      </c>
      <c r="AL80" s="3"/>
      <c r="AM80" s="138" t="s">
        <v>1208</v>
      </c>
      <c r="AN80" s="3" t="s">
        <v>66</v>
      </c>
      <c r="AO80" s="144">
        <v>25447</v>
      </c>
      <c r="AP80" s="3" t="s">
        <v>96</v>
      </c>
      <c r="AQ80" s="3" t="s">
        <v>76</v>
      </c>
      <c r="AR80" s="144">
        <v>44718</v>
      </c>
      <c r="AS80" s="3" t="s">
        <v>77</v>
      </c>
      <c r="AT80" s="97">
        <f t="shared" si="14"/>
        <v>91</v>
      </c>
      <c r="AU80" s="99">
        <v>44707</v>
      </c>
      <c r="AV80" s="99">
        <v>44712</v>
      </c>
      <c r="AW80" s="24">
        <f t="shared" si="15"/>
        <v>4</v>
      </c>
      <c r="AX80" s="148" t="s">
        <v>78</v>
      </c>
      <c r="AY80" s="24" t="s">
        <v>98</v>
      </c>
      <c r="AZ80" s="157" t="s">
        <v>66</v>
      </c>
      <c r="BA80" s="157" t="s">
        <v>1209</v>
      </c>
      <c r="BB80" s="76">
        <v>44705</v>
      </c>
      <c r="BC80" s="61" t="s">
        <v>1221</v>
      </c>
      <c r="BD80" s="61" t="s">
        <v>1222</v>
      </c>
      <c r="BE80" s="150" t="s">
        <v>71</v>
      </c>
    </row>
    <row r="81" spans="1:57" ht="84" customHeight="1" x14ac:dyDescent="0.25">
      <c r="A81" s="112" t="s">
        <v>1116</v>
      </c>
      <c r="B81" s="133" t="s">
        <v>112</v>
      </c>
      <c r="C81" s="4" t="s">
        <v>218</v>
      </c>
      <c r="D81" s="68" t="s">
        <v>55</v>
      </c>
      <c r="E81" s="8">
        <v>79494906</v>
      </c>
      <c r="F81" s="8">
        <v>4</v>
      </c>
      <c r="G81" s="135" t="s">
        <v>1118</v>
      </c>
      <c r="H81" s="62" t="s">
        <v>89</v>
      </c>
      <c r="I81" s="145">
        <v>44693</v>
      </c>
      <c r="J81" s="145">
        <f>'TOTAL CONTRATOS'!F140</f>
        <v>44707</v>
      </c>
      <c r="K81" s="146">
        <f>'TOTAL CONTRATOS'!G140</f>
        <v>44951</v>
      </c>
      <c r="L81" s="84" t="s">
        <v>1119</v>
      </c>
      <c r="M81" s="136">
        <v>44599</v>
      </c>
      <c r="N81" s="106"/>
      <c r="O81" s="67" t="s">
        <v>72</v>
      </c>
      <c r="P81" s="146" t="s">
        <v>72</v>
      </c>
      <c r="Q81" s="140">
        <v>8000000</v>
      </c>
      <c r="R81" s="138" t="s">
        <v>1120</v>
      </c>
      <c r="S81" s="138"/>
      <c r="T81" s="135"/>
      <c r="U81" s="138"/>
      <c r="V81" s="139">
        <v>0.2</v>
      </c>
      <c r="W81" s="139">
        <v>0.1</v>
      </c>
      <c r="X81" s="139" t="s">
        <v>64</v>
      </c>
      <c r="Y81" s="139" t="s">
        <v>64</v>
      </c>
      <c r="Z81" s="139" t="s">
        <v>64</v>
      </c>
      <c r="AA81" s="145"/>
      <c r="AB81" s="141">
        <f>SUM(Q81)</f>
        <v>8000000</v>
      </c>
      <c r="AC81" s="123" t="e">
        <f>+'TOTAL CONTRATOS'!#REF!</f>
        <v>#REF!</v>
      </c>
      <c r="AD81" s="127" t="e">
        <f t="shared" si="16"/>
        <v>#REF!</v>
      </c>
      <c r="AE81" s="128" t="e">
        <f>+AC81*100/AB81</f>
        <v>#REF!</v>
      </c>
      <c r="AF81" s="126" t="e">
        <f>+'TOTAL CONTRATOS'!#REF!</f>
        <v>#REF!</v>
      </c>
      <c r="AG81" s="4" t="s">
        <v>1069</v>
      </c>
      <c r="AH81" s="3" t="s">
        <v>1070</v>
      </c>
      <c r="AI81" s="5" t="s">
        <v>1101</v>
      </c>
      <c r="AJ81" s="5" t="s">
        <v>1102</v>
      </c>
      <c r="AK81" s="143" t="s">
        <v>65</v>
      </c>
      <c r="AL81" s="138"/>
      <c r="AM81" s="138"/>
      <c r="AN81" s="3" t="s">
        <v>66</v>
      </c>
      <c r="AO81" s="3"/>
      <c r="AP81" s="3"/>
      <c r="AQ81" s="3"/>
      <c r="AR81" s="3"/>
      <c r="AS81" s="3"/>
      <c r="AT81" s="147">
        <f t="shared" si="14"/>
        <v>244</v>
      </c>
      <c r="AU81" s="151"/>
      <c r="AV81" s="151"/>
      <c r="AW81" s="24"/>
      <c r="AX81" s="148" t="s">
        <v>69</v>
      </c>
      <c r="AY81" s="24" t="s">
        <v>79</v>
      </c>
      <c r="AZ81" s="86"/>
      <c r="BA81" s="149"/>
      <c r="BB81" s="151"/>
      <c r="BC81" s="61" t="e">
        <f>'TOTAL CONTRATOS'!#REF!</f>
        <v>#REF!</v>
      </c>
      <c r="BD81" s="61" t="e">
        <f>'TOTAL CONTRATOS'!#REF!</f>
        <v>#REF!</v>
      </c>
      <c r="BE81" s="150" t="s">
        <v>71</v>
      </c>
    </row>
    <row r="82" spans="1:57" ht="84" customHeight="1" x14ac:dyDescent="0.25">
      <c r="A82" s="112" t="s">
        <v>1253</v>
      </c>
      <c r="B82" s="133" t="s">
        <v>102</v>
      </c>
      <c r="C82" s="3" t="s">
        <v>1254</v>
      </c>
      <c r="D82" s="4" t="s">
        <v>55</v>
      </c>
      <c r="E82" s="5">
        <v>1010218950</v>
      </c>
      <c r="F82" s="134">
        <v>7</v>
      </c>
      <c r="G82" s="135" t="s">
        <v>1255</v>
      </c>
      <c r="H82" s="89" t="s">
        <v>510</v>
      </c>
      <c r="I82" s="145">
        <v>44728</v>
      </c>
      <c r="J82" s="145">
        <v>44729</v>
      </c>
      <c r="K82" s="146" t="s">
        <v>72</v>
      </c>
      <c r="L82" s="84" t="s">
        <v>1256</v>
      </c>
      <c r="M82" s="146">
        <v>44725</v>
      </c>
      <c r="N82" s="106" t="s">
        <v>160</v>
      </c>
      <c r="O82" s="137" t="s">
        <v>1263</v>
      </c>
      <c r="P82" s="136">
        <v>44729</v>
      </c>
      <c r="Q82" s="140">
        <v>5533500</v>
      </c>
      <c r="R82" s="138" t="s">
        <v>1257</v>
      </c>
      <c r="S82" s="138"/>
      <c r="T82" s="138"/>
      <c r="U82" s="138"/>
      <c r="V82" s="65">
        <v>0.2</v>
      </c>
      <c r="W82" s="65">
        <v>0.1</v>
      </c>
      <c r="X82" s="65" t="s">
        <v>64</v>
      </c>
      <c r="Y82" s="65" t="s">
        <v>64</v>
      </c>
      <c r="Z82" s="65" t="s">
        <v>64</v>
      </c>
      <c r="AA82" s="145" t="s">
        <v>64</v>
      </c>
      <c r="AB82" s="140">
        <f>SUM(Q82)</f>
        <v>5533500</v>
      </c>
      <c r="AC82" s="123">
        <v>0</v>
      </c>
      <c r="AD82" s="124">
        <f t="shared" si="16"/>
        <v>5533500</v>
      </c>
      <c r="AE82" s="126">
        <f>SUM(AC82*100/AB82)</f>
        <v>0</v>
      </c>
      <c r="AF82" s="126">
        <v>0</v>
      </c>
      <c r="AG82" s="4" t="s">
        <v>1128</v>
      </c>
      <c r="AH82" s="3" t="s">
        <v>1068</v>
      </c>
      <c r="AI82" s="5" t="s">
        <v>1066</v>
      </c>
      <c r="AJ82" s="5" t="s">
        <v>1067</v>
      </c>
      <c r="AK82" s="143" t="s">
        <v>1258</v>
      </c>
      <c r="AL82" s="3"/>
      <c r="AM82" s="138" t="s">
        <v>1259</v>
      </c>
      <c r="AN82" s="3" t="s">
        <v>66</v>
      </c>
      <c r="AO82" s="144">
        <v>34673</v>
      </c>
      <c r="AP82" s="3" t="s">
        <v>226</v>
      </c>
      <c r="AQ82" s="3" t="s">
        <v>93</v>
      </c>
      <c r="AR82" s="144">
        <v>44729</v>
      </c>
      <c r="AS82" s="3" t="s">
        <v>550</v>
      </c>
      <c r="AT82" s="97" t="e">
        <f t="shared" si="14"/>
        <v>#VALUE!</v>
      </c>
      <c r="AU82" s="99">
        <v>44725</v>
      </c>
      <c r="AV82" s="99">
        <v>44728</v>
      </c>
      <c r="AW82" s="24">
        <f>IF(AV82="ANULADO","ANULADO",NETWORKDAYS.INTL(AU82,AV82))</f>
        <v>4</v>
      </c>
      <c r="AX82" s="148" t="s">
        <v>78</v>
      </c>
      <c r="AY82" s="24" t="s">
        <v>79</v>
      </c>
      <c r="AZ82" s="157" t="s">
        <v>66</v>
      </c>
      <c r="BA82" s="157" t="s">
        <v>1260</v>
      </c>
      <c r="BB82" s="76">
        <v>44715</v>
      </c>
      <c r="BC82" s="61" t="s">
        <v>1261</v>
      </c>
      <c r="BD82" s="61" t="s">
        <v>1262</v>
      </c>
      <c r="BE82" s="150" t="s">
        <v>219</v>
      </c>
    </row>
    <row r="83" spans="1:57" ht="128.25" customHeight="1" x14ac:dyDescent="0.25">
      <c r="A83" s="112" t="s">
        <v>1057</v>
      </c>
      <c r="B83" s="133" t="s">
        <v>102</v>
      </c>
      <c r="C83" s="4" t="s">
        <v>1058</v>
      </c>
      <c r="D83" s="68" t="s">
        <v>55</v>
      </c>
      <c r="E83" s="8">
        <v>56055281</v>
      </c>
      <c r="F83" s="8">
        <v>3</v>
      </c>
      <c r="G83" s="135" t="s">
        <v>1059</v>
      </c>
      <c r="H83" s="62" t="s">
        <v>89</v>
      </c>
      <c r="I83" s="145">
        <v>44680</v>
      </c>
      <c r="J83" s="145">
        <f>'TOTAL CONTRATOS'!F133</f>
        <v>44683</v>
      </c>
      <c r="K83" s="146">
        <f>'TOTAL CONTRATOS'!G133</f>
        <v>44927</v>
      </c>
      <c r="L83" s="84" t="s">
        <v>1060</v>
      </c>
      <c r="M83" s="136">
        <v>44659</v>
      </c>
      <c r="N83" s="106" t="s">
        <v>157</v>
      </c>
      <c r="O83" s="67" t="s">
        <v>1107</v>
      </c>
      <c r="P83" s="146">
        <v>44683</v>
      </c>
      <c r="Q83" s="140">
        <v>32000000</v>
      </c>
      <c r="R83" s="138" t="s">
        <v>1061</v>
      </c>
      <c r="S83" s="138"/>
      <c r="T83" s="135"/>
      <c r="U83" s="138"/>
      <c r="V83" s="139">
        <v>0.2</v>
      </c>
      <c r="W83" s="139">
        <v>0.1</v>
      </c>
      <c r="X83" s="139" t="s">
        <v>64</v>
      </c>
      <c r="Y83" s="139" t="s">
        <v>64</v>
      </c>
      <c r="Z83" s="139" t="s">
        <v>64</v>
      </c>
      <c r="AA83" s="145" t="s">
        <v>64</v>
      </c>
      <c r="AB83" s="141">
        <v>32000000</v>
      </c>
      <c r="AC83" s="123" t="e">
        <f>+'TOTAL CONTRATOS'!#REF!</f>
        <v>#REF!</v>
      </c>
      <c r="AD83" s="127">
        <v>32000000</v>
      </c>
      <c r="AE83" s="128">
        <v>0</v>
      </c>
      <c r="AF83" s="126" t="e">
        <f>+'TOTAL CONTRATOS'!#REF!</f>
        <v>#REF!</v>
      </c>
      <c r="AG83" s="3" t="s">
        <v>85</v>
      </c>
      <c r="AH83" s="3" t="s">
        <v>340</v>
      </c>
      <c r="AI83" s="8">
        <v>51736889</v>
      </c>
      <c r="AJ83" s="7">
        <v>5</v>
      </c>
      <c r="AK83" s="143" t="s">
        <v>1062</v>
      </c>
      <c r="AL83" s="138"/>
      <c r="AM83" s="138" t="s">
        <v>1065</v>
      </c>
      <c r="AN83" s="3" t="s">
        <v>66</v>
      </c>
      <c r="AO83" s="144">
        <v>26786</v>
      </c>
      <c r="AP83" s="143" t="s">
        <v>96</v>
      </c>
      <c r="AQ83" s="143" t="s">
        <v>76</v>
      </c>
      <c r="AR83" s="85">
        <v>44683</v>
      </c>
      <c r="AS83" s="143" t="s">
        <v>77</v>
      </c>
      <c r="AT83" s="147" t="e">
        <v>#VALUE!</v>
      </c>
      <c r="AU83" s="151">
        <v>44679</v>
      </c>
      <c r="AV83" s="151">
        <v>44683</v>
      </c>
      <c r="AW83" s="24">
        <v>3</v>
      </c>
      <c r="AX83" s="148" t="s">
        <v>83</v>
      </c>
      <c r="AY83" s="24" t="s">
        <v>79</v>
      </c>
      <c r="AZ83" s="24" t="s">
        <v>66</v>
      </c>
      <c r="BA83" s="157" t="e">
        <f>'TOTAL CONTRATOS'!#REF!</f>
        <v>#REF!</v>
      </c>
      <c r="BB83" s="76">
        <v>43846</v>
      </c>
      <c r="BC83" s="61" t="e">
        <f>'TOTAL CONTRATOS'!#REF!</f>
        <v>#REF!</v>
      </c>
      <c r="BD83" s="61" t="e">
        <f>'TOTAL CONTRATOS'!#REF!</f>
        <v>#REF!</v>
      </c>
      <c r="BE83" s="150" t="s">
        <v>71</v>
      </c>
    </row>
    <row r="84" spans="1:57" ht="84" customHeight="1" x14ac:dyDescent="0.25">
      <c r="A84" s="112" t="s">
        <v>283</v>
      </c>
      <c r="B84" s="133" t="s">
        <v>102</v>
      </c>
      <c r="C84" s="3" t="s">
        <v>232</v>
      </c>
      <c r="D84" s="4" t="s">
        <v>55</v>
      </c>
      <c r="E84" s="8">
        <v>98337647</v>
      </c>
      <c r="F84" s="134">
        <v>9</v>
      </c>
      <c r="G84" s="135" t="s">
        <v>306</v>
      </c>
      <c r="H84" s="138" t="s">
        <v>295</v>
      </c>
      <c r="I84" s="145">
        <v>44575</v>
      </c>
      <c r="J84" s="145">
        <f>'TOTAL CONTRATOS'!F12</f>
        <v>44578</v>
      </c>
      <c r="K84" s="146">
        <f>'TOTAL CONTRATOS'!G12</f>
        <v>44742</v>
      </c>
      <c r="L84" s="137" t="s">
        <v>311</v>
      </c>
      <c r="M84" s="136">
        <v>44575</v>
      </c>
      <c r="N84" s="106" t="s">
        <v>163</v>
      </c>
      <c r="O84" s="137" t="s">
        <v>72</v>
      </c>
      <c r="P84" s="79">
        <v>44578</v>
      </c>
      <c r="Q84" s="140">
        <v>16389067</v>
      </c>
      <c r="R84" s="138" t="s">
        <v>135</v>
      </c>
      <c r="S84" s="138"/>
      <c r="T84" s="138"/>
      <c r="U84" s="138"/>
      <c r="V84" s="65">
        <v>0.2</v>
      </c>
      <c r="W84" s="65">
        <v>0.1</v>
      </c>
      <c r="X84" s="65" t="s">
        <v>64</v>
      </c>
      <c r="Y84" s="65" t="s">
        <v>64</v>
      </c>
      <c r="Z84" s="65" t="s">
        <v>64</v>
      </c>
      <c r="AA84" s="145" t="s">
        <v>64</v>
      </c>
      <c r="AB84" s="140">
        <f t="shared" ref="AB84:AB89" si="20">SUM(Q84)</f>
        <v>16389067</v>
      </c>
      <c r="AC84" s="123" t="e">
        <f>+'TOTAL CONTRATOS'!#REF!</f>
        <v>#REF!</v>
      </c>
      <c r="AD84" s="142" t="e">
        <f t="shared" ref="AD84:AD93" si="21">SUM(AB84-AC84)</f>
        <v>#REF!</v>
      </c>
      <c r="AE84" s="64" t="e">
        <f>SUM(AC84*100/AB84)</f>
        <v>#REF!</v>
      </c>
      <c r="AF84" s="126" t="e">
        <f>+'TOTAL CONTRATOS'!#REF!</f>
        <v>#REF!</v>
      </c>
      <c r="AG84" s="3" t="s">
        <v>339</v>
      </c>
      <c r="AH84" s="3" t="s">
        <v>340</v>
      </c>
      <c r="AI84" s="8">
        <v>51736889</v>
      </c>
      <c r="AJ84" s="7">
        <v>5</v>
      </c>
      <c r="AK84" s="143" t="s">
        <v>72</v>
      </c>
      <c r="AL84" s="144"/>
      <c r="AM84" s="135" t="s">
        <v>233</v>
      </c>
      <c r="AN84" s="3" t="s">
        <v>66</v>
      </c>
      <c r="AO84" s="91">
        <v>26796</v>
      </c>
      <c r="AP84" s="89" t="s">
        <v>111</v>
      </c>
      <c r="AQ84" s="89" t="s">
        <v>88</v>
      </c>
      <c r="AR84" s="91">
        <v>44576</v>
      </c>
      <c r="AS84" s="3" t="s">
        <v>77</v>
      </c>
      <c r="AT84" s="147">
        <f t="shared" ref="AT84:AT96" si="22">+K84-J84</f>
        <v>164</v>
      </c>
      <c r="AU84" s="99">
        <v>44574</v>
      </c>
      <c r="AV84" s="99">
        <v>44578</v>
      </c>
      <c r="AW84" s="24">
        <f>IF(AV84="ANULADO","ANULADO",NETWORKDAYS.INTL(AU84,AV84))</f>
        <v>3</v>
      </c>
      <c r="AX84" s="148" t="s">
        <v>78</v>
      </c>
      <c r="AY84" s="24" t="s">
        <v>79</v>
      </c>
      <c r="AZ84" s="86">
        <v>160</v>
      </c>
      <c r="BA84" s="149" t="e">
        <f>'TOTAL CONTRATOS'!#REF!</f>
        <v>#REF!</v>
      </c>
      <c r="BB84" s="151">
        <v>44327</v>
      </c>
      <c r="BC84" s="155" t="e">
        <f>'TOTAL CONTRATOS'!#REF!</f>
        <v>#REF!</v>
      </c>
      <c r="BD84" s="155" t="e">
        <f>'TOTAL CONTRATOS'!#REF!</f>
        <v>#REF!</v>
      </c>
      <c r="BE84" s="150" t="s">
        <v>71</v>
      </c>
    </row>
    <row r="85" spans="1:57" ht="84" customHeight="1" x14ac:dyDescent="0.25">
      <c r="A85" s="112" t="s">
        <v>522</v>
      </c>
      <c r="B85" s="133" t="s">
        <v>112</v>
      </c>
      <c r="C85" s="3" t="s">
        <v>59</v>
      </c>
      <c r="D85" s="3" t="s">
        <v>55</v>
      </c>
      <c r="E85" s="5">
        <v>41793664</v>
      </c>
      <c r="F85" s="70">
        <v>1</v>
      </c>
      <c r="G85" s="135" t="s">
        <v>532</v>
      </c>
      <c r="H85" s="62" t="s">
        <v>89</v>
      </c>
      <c r="I85" s="145">
        <v>44608</v>
      </c>
      <c r="J85" s="98">
        <f>'TOTAL CONTRATOS'!F72</f>
        <v>44621</v>
      </c>
      <c r="K85" s="80">
        <f>'TOTAL CONTRATOS'!G72</f>
        <v>44865</v>
      </c>
      <c r="L85" s="137" t="s">
        <v>733</v>
      </c>
      <c r="M85" s="136">
        <v>44599</v>
      </c>
      <c r="N85" s="106" t="s">
        <v>160</v>
      </c>
      <c r="O85" s="137" t="s">
        <v>734</v>
      </c>
      <c r="P85" s="146">
        <v>44615</v>
      </c>
      <c r="Q85" s="140">
        <v>15000000</v>
      </c>
      <c r="R85" s="138" t="s">
        <v>90</v>
      </c>
      <c r="S85" s="138"/>
      <c r="T85" s="138"/>
      <c r="U85" s="138"/>
      <c r="V85" s="139">
        <v>0.2</v>
      </c>
      <c r="W85" s="65">
        <v>0.1</v>
      </c>
      <c r="X85" s="65" t="s">
        <v>64</v>
      </c>
      <c r="Y85" s="65" t="s">
        <v>64</v>
      </c>
      <c r="Z85" s="65" t="s">
        <v>64</v>
      </c>
      <c r="AA85" s="75">
        <v>44687</v>
      </c>
      <c r="AB85" s="140">
        <f t="shared" si="20"/>
        <v>15000000</v>
      </c>
      <c r="AC85" s="123" t="e">
        <f>+'TOTAL CONTRATOS'!#REF!</f>
        <v>#REF!</v>
      </c>
      <c r="AD85" s="127" t="e">
        <f t="shared" si="21"/>
        <v>#REF!</v>
      </c>
      <c r="AE85" s="129" t="e">
        <f>SUM(AC85*100/AB85)</f>
        <v>#REF!</v>
      </c>
      <c r="AF85" s="126" t="e">
        <f>+'TOTAL CONTRATOS'!#REF!</f>
        <v>#REF!</v>
      </c>
      <c r="AG85" s="4" t="s">
        <v>576</v>
      </c>
      <c r="AH85" s="3" t="s">
        <v>628</v>
      </c>
      <c r="AI85" s="7" t="s">
        <v>724</v>
      </c>
      <c r="AJ85" s="69" t="s">
        <v>630</v>
      </c>
      <c r="AK85" s="143" t="s">
        <v>65</v>
      </c>
      <c r="AL85" s="3"/>
      <c r="AM85" s="133" t="s">
        <v>735</v>
      </c>
      <c r="AN85" s="3" t="s">
        <v>66</v>
      </c>
      <c r="AO85" s="91">
        <v>21963</v>
      </c>
      <c r="AP85" s="68" t="s">
        <v>96</v>
      </c>
      <c r="AQ85" s="144" t="s">
        <v>732</v>
      </c>
      <c r="AR85" s="91">
        <v>44616</v>
      </c>
      <c r="AS85" s="3" t="s">
        <v>77</v>
      </c>
      <c r="AT85" s="147">
        <f t="shared" si="22"/>
        <v>244</v>
      </c>
      <c r="AU85" s="99">
        <v>44602</v>
      </c>
      <c r="AV85" s="99">
        <v>44606</v>
      </c>
      <c r="AW85" s="24">
        <f>IF(AV85="ANULADO","ANULADO",NETWORKDAYS.INTL(AU85,AV85))</f>
        <v>3</v>
      </c>
      <c r="AX85" s="148" t="s">
        <v>69</v>
      </c>
      <c r="AY85" s="24" t="s">
        <v>70</v>
      </c>
      <c r="AZ85" s="24">
        <v>80</v>
      </c>
      <c r="BA85" s="149" t="e">
        <f>'TOTAL CONTRATOS'!#REF!</f>
        <v>#REF!</v>
      </c>
      <c r="BB85" s="76">
        <v>44608</v>
      </c>
      <c r="BC85" s="61" t="e">
        <f>'TOTAL CONTRATOS'!#REF!</f>
        <v>#REF!</v>
      </c>
      <c r="BD85" s="61" t="e">
        <f>'TOTAL CONTRATOS'!#REF!</f>
        <v>#REF!</v>
      </c>
      <c r="BE85" s="150" t="s">
        <v>71</v>
      </c>
    </row>
    <row r="86" spans="1:57" ht="127.5" customHeight="1" x14ac:dyDescent="0.25">
      <c r="A86" s="112" t="s">
        <v>538</v>
      </c>
      <c r="B86" s="133" t="s">
        <v>46</v>
      </c>
      <c r="C86" s="4" t="s">
        <v>540</v>
      </c>
      <c r="D86" s="4" t="s">
        <v>541</v>
      </c>
      <c r="E86" s="8">
        <v>811046078</v>
      </c>
      <c r="F86" s="134">
        <v>4</v>
      </c>
      <c r="G86" s="135" t="s">
        <v>539</v>
      </c>
      <c r="H86" s="62" t="s">
        <v>542</v>
      </c>
      <c r="I86" s="145">
        <v>44610</v>
      </c>
      <c r="J86" s="145">
        <f>'TOTAL CONTRATOS'!F76</f>
        <v>44614</v>
      </c>
      <c r="K86" s="146">
        <f>'TOTAL CONTRATOS'!G76</f>
        <v>44733</v>
      </c>
      <c r="L86" s="137" t="s">
        <v>543</v>
      </c>
      <c r="M86" s="136">
        <v>44602</v>
      </c>
      <c r="N86" s="106" t="s">
        <v>493</v>
      </c>
      <c r="O86" s="137" t="s">
        <v>554</v>
      </c>
      <c r="P86" s="136">
        <v>44610</v>
      </c>
      <c r="Q86" s="140">
        <v>2041200</v>
      </c>
      <c r="R86" s="138" t="s">
        <v>544</v>
      </c>
      <c r="S86" s="138"/>
      <c r="T86" s="138" t="s">
        <v>1041</v>
      </c>
      <c r="U86" s="138"/>
      <c r="V86" s="139" t="s">
        <v>64</v>
      </c>
      <c r="W86" s="139" t="s">
        <v>64</v>
      </c>
      <c r="X86" s="139" t="s">
        <v>64</v>
      </c>
      <c r="Y86" s="139" t="s">
        <v>64</v>
      </c>
      <c r="Z86" s="65" t="s">
        <v>64</v>
      </c>
      <c r="AA86" s="65" t="s">
        <v>64</v>
      </c>
      <c r="AB86" s="140">
        <f t="shared" si="20"/>
        <v>2041200</v>
      </c>
      <c r="AC86" s="123" t="e">
        <f>+'TOTAL CONTRATOS'!#REF!</f>
        <v>#REF!</v>
      </c>
      <c r="AD86" s="127" t="e">
        <f t="shared" si="21"/>
        <v>#REF!</v>
      </c>
      <c r="AE86" s="129">
        <v>0</v>
      </c>
      <c r="AF86" s="126" t="e">
        <f>+'TOTAL CONTRATOS'!#REF!</f>
        <v>#REF!</v>
      </c>
      <c r="AG86" s="3" t="s">
        <v>85</v>
      </c>
      <c r="AH86" s="3" t="s">
        <v>340</v>
      </c>
      <c r="AI86" s="8">
        <v>51736889</v>
      </c>
      <c r="AJ86" s="7">
        <v>5</v>
      </c>
      <c r="AK86" s="143" t="s">
        <v>241</v>
      </c>
      <c r="AL86" s="144"/>
      <c r="AM86" s="138" t="s">
        <v>545</v>
      </c>
      <c r="AN86" s="3" t="s">
        <v>193</v>
      </c>
      <c r="AO86" s="3" t="s">
        <v>66</v>
      </c>
      <c r="AP86" s="3" t="s">
        <v>66</v>
      </c>
      <c r="AQ86" s="3" t="s">
        <v>66</v>
      </c>
      <c r="AR86" s="3" t="s">
        <v>66</v>
      </c>
      <c r="AS86" s="3" t="s">
        <v>1042</v>
      </c>
      <c r="AT86" s="147">
        <f t="shared" si="22"/>
        <v>119</v>
      </c>
      <c r="AU86" s="99">
        <v>44609</v>
      </c>
      <c r="AV86" s="99">
        <v>44610</v>
      </c>
      <c r="AW86" s="24">
        <f>IF(AV86="ANULADO","ANULADO",NETWORKDAYS.INTL(AU86,AV86))</f>
        <v>2</v>
      </c>
      <c r="AX86" s="148" t="s">
        <v>78</v>
      </c>
      <c r="AY86" s="24" t="s">
        <v>98</v>
      </c>
      <c r="AZ86" s="86" t="s">
        <v>66</v>
      </c>
      <c r="BA86" s="149" t="e">
        <f>'TOTAL CONTRATOS'!#REF!</f>
        <v>#REF!</v>
      </c>
      <c r="BB86" s="151" t="s">
        <v>66</v>
      </c>
      <c r="BC86" s="61" t="e">
        <f>'TOTAL CONTRATOS'!#REF!</f>
        <v>#REF!</v>
      </c>
      <c r="BD86" s="61" t="e">
        <f>'TOTAL CONTRATOS'!#REF!</f>
        <v>#REF!</v>
      </c>
      <c r="BE86" s="150" t="s">
        <v>219</v>
      </c>
    </row>
    <row r="87" spans="1:57" ht="67.5" x14ac:dyDescent="0.25">
      <c r="A87" s="112" t="s">
        <v>1115</v>
      </c>
      <c r="B87" s="133" t="s">
        <v>116</v>
      </c>
      <c r="C87" s="4" t="s">
        <v>540</v>
      </c>
      <c r="D87" s="68" t="s">
        <v>158</v>
      </c>
      <c r="E87" s="8">
        <v>811046078</v>
      </c>
      <c r="F87" s="8">
        <v>4</v>
      </c>
      <c r="G87" s="135" t="s">
        <v>1110</v>
      </c>
      <c r="H87" s="62" t="s">
        <v>542</v>
      </c>
      <c r="I87" s="145">
        <v>44691</v>
      </c>
      <c r="J87" s="145">
        <f>'TOTAL CONTRATOS'!F139</f>
        <v>44693</v>
      </c>
      <c r="K87" s="146">
        <f>'TOTAL CONTRATOS'!G139</f>
        <v>44753</v>
      </c>
      <c r="L87" s="84" t="s">
        <v>975</v>
      </c>
      <c r="M87" s="136">
        <v>44678</v>
      </c>
      <c r="N87" s="106" t="s">
        <v>873</v>
      </c>
      <c r="O87" s="67" t="s">
        <v>1114</v>
      </c>
      <c r="P87" s="146">
        <v>44691</v>
      </c>
      <c r="Q87" s="63">
        <v>2936325</v>
      </c>
      <c r="R87" s="138" t="s">
        <v>1111</v>
      </c>
      <c r="S87" s="138"/>
      <c r="T87" s="135"/>
      <c r="U87" s="138"/>
      <c r="V87" s="139" t="s">
        <v>64</v>
      </c>
      <c r="W87" s="139" t="s">
        <v>64</v>
      </c>
      <c r="X87" s="139" t="s">
        <v>64</v>
      </c>
      <c r="Y87" s="139" t="s">
        <v>64</v>
      </c>
      <c r="Z87" s="139" t="s">
        <v>64</v>
      </c>
      <c r="AA87" s="145" t="s">
        <v>64</v>
      </c>
      <c r="AB87" s="141">
        <f t="shared" si="20"/>
        <v>2936325</v>
      </c>
      <c r="AC87" s="123" t="e">
        <f>+'TOTAL CONTRATOS'!#REF!</f>
        <v>#REF!</v>
      </c>
      <c r="AD87" s="127" t="e">
        <f t="shared" si="21"/>
        <v>#REF!</v>
      </c>
      <c r="AE87" s="128" t="e">
        <f>+AC87*100/AB87</f>
        <v>#REF!</v>
      </c>
      <c r="AF87" s="126" t="e">
        <f>+'TOTAL CONTRATOS'!#REF!</f>
        <v>#REF!</v>
      </c>
      <c r="AG87" s="3" t="s">
        <v>85</v>
      </c>
      <c r="AH87" s="3" t="s">
        <v>340</v>
      </c>
      <c r="AI87" s="8">
        <v>51736889</v>
      </c>
      <c r="AJ87" s="7">
        <v>5</v>
      </c>
      <c r="AK87" s="143" t="s">
        <v>241</v>
      </c>
      <c r="AL87" s="138"/>
      <c r="AM87" s="138" t="s">
        <v>545</v>
      </c>
      <c r="AN87" s="3" t="s">
        <v>193</v>
      </c>
      <c r="AO87" s="54" t="s">
        <v>66</v>
      </c>
      <c r="AP87" s="3" t="s">
        <v>66</v>
      </c>
      <c r="AQ87" s="3" t="s">
        <v>66</v>
      </c>
      <c r="AR87" s="54" t="s">
        <v>66</v>
      </c>
      <c r="AS87" s="72" t="s">
        <v>77</v>
      </c>
      <c r="AT87" s="147">
        <f t="shared" si="22"/>
        <v>60</v>
      </c>
      <c r="AU87" s="151"/>
      <c r="AV87" s="151"/>
      <c r="AW87" s="24"/>
      <c r="AX87" s="148" t="s">
        <v>78</v>
      </c>
      <c r="AY87" s="24" t="s">
        <v>98</v>
      </c>
      <c r="AZ87" s="86" t="s">
        <v>66</v>
      </c>
      <c r="BA87" s="149" t="s">
        <v>66</v>
      </c>
      <c r="BB87" s="151" t="s">
        <v>66</v>
      </c>
      <c r="BC87" s="61" t="e">
        <f>'TOTAL CONTRATOS'!#REF!</f>
        <v>#REF!</v>
      </c>
      <c r="BD87" s="61" t="e">
        <f>'TOTAL CONTRATOS'!#REF!</f>
        <v>#REF!</v>
      </c>
      <c r="BE87" s="150" t="s">
        <v>71</v>
      </c>
    </row>
    <row r="88" spans="1:57" ht="162" x14ac:dyDescent="0.25">
      <c r="A88" s="112" t="s">
        <v>754</v>
      </c>
      <c r="B88" s="133" t="s">
        <v>112</v>
      </c>
      <c r="C88" s="3" t="s">
        <v>145</v>
      </c>
      <c r="D88" s="4" t="s">
        <v>55</v>
      </c>
      <c r="E88" s="8">
        <v>1047371979</v>
      </c>
      <c r="F88" s="134">
        <v>8</v>
      </c>
      <c r="G88" s="135" t="s">
        <v>127</v>
      </c>
      <c r="H88" s="62" t="s">
        <v>89</v>
      </c>
      <c r="I88" s="145">
        <v>44582</v>
      </c>
      <c r="J88" s="145">
        <f>'TOTAL CONTRATOS'!F43</f>
        <v>44595</v>
      </c>
      <c r="K88" s="146">
        <f>'TOTAL CONTRATOS'!G43</f>
        <v>44836</v>
      </c>
      <c r="L88" s="137" t="s">
        <v>176</v>
      </c>
      <c r="M88" s="136">
        <v>44580</v>
      </c>
      <c r="N88" s="106" t="s">
        <v>160</v>
      </c>
      <c r="O88" s="137" t="s">
        <v>750</v>
      </c>
      <c r="P88" s="90">
        <v>44594</v>
      </c>
      <c r="Q88" s="140">
        <v>20000000</v>
      </c>
      <c r="R88" s="138" t="s">
        <v>199</v>
      </c>
      <c r="S88" s="138"/>
      <c r="T88" s="138"/>
      <c r="U88" s="138"/>
      <c r="V88" s="65">
        <v>0.2</v>
      </c>
      <c r="W88" s="65">
        <v>0.1</v>
      </c>
      <c r="X88" s="65" t="s">
        <v>64</v>
      </c>
      <c r="Y88" s="65" t="s">
        <v>64</v>
      </c>
      <c r="Z88" s="65" t="s">
        <v>64</v>
      </c>
      <c r="AA88" s="145">
        <v>44830</v>
      </c>
      <c r="AB88" s="140">
        <f t="shared" si="20"/>
        <v>20000000</v>
      </c>
      <c r="AC88" s="123" t="e">
        <f>+'TOTAL CONTRATOS'!#REF!</f>
        <v>#REF!</v>
      </c>
      <c r="AD88" s="142" t="e">
        <f t="shared" si="21"/>
        <v>#REF!</v>
      </c>
      <c r="AE88" s="64" t="e">
        <f t="shared" ref="AE88:AE99" si="23">SUM(AC88*100/AB88)</f>
        <v>#REF!</v>
      </c>
      <c r="AF88" s="126" t="e">
        <f>+'TOTAL CONTRATOS'!#REF!</f>
        <v>#REF!</v>
      </c>
      <c r="AG88" s="4" t="s">
        <v>298</v>
      </c>
      <c r="AH88" s="3" t="s">
        <v>364</v>
      </c>
      <c r="AI88" s="7" t="s">
        <v>363</v>
      </c>
      <c r="AJ88" s="69" t="s">
        <v>365</v>
      </c>
      <c r="AK88" s="143" t="s">
        <v>65</v>
      </c>
      <c r="AL88" s="144"/>
      <c r="AM88" s="138" t="s">
        <v>751</v>
      </c>
      <c r="AN88" s="3" t="s">
        <v>66</v>
      </c>
      <c r="AO88" s="91">
        <v>31320</v>
      </c>
      <c r="AP88" s="89" t="s">
        <v>229</v>
      </c>
      <c r="AQ88" s="89" t="s">
        <v>228</v>
      </c>
      <c r="AR88" s="73">
        <v>44594</v>
      </c>
      <c r="AS88" s="3" t="s">
        <v>77</v>
      </c>
      <c r="AT88" s="147">
        <f t="shared" si="22"/>
        <v>241</v>
      </c>
      <c r="AU88" s="99">
        <v>44582</v>
      </c>
      <c r="AV88" s="99">
        <v>44588</v>
      </c>
      <c r="AW88" s="24">
        <f t="shared" ref="AW88:AW99" si="24">IF(AV88="ANULADO","ANULADO",NETWORKDAYS.INTL(AU88,AV88))</f>
        <v>5</v>
      </c>
      <c r="AX88" s="148" t="s">
        <v>230</v>
      </c>
      <c r="AY88" s="24" t="s">
        <v>70</v>
      </c>
      <c r="AZ88" s="86">
        <v>80</v>
      </c>
      <c r="BA88" s="149" t="e">
        <f>'TOTAL CONTRATOS'!#REF!</f>
        <v>#REF!</v>
      </c>
      <c r="BB88" s="151">
        <v>43901</v>
      </c>
      <c r="BC88" s="61" t="e">
        <f>'TOTAL CONTRATOS'!#REF!</f>
        <v>#REF!</v>
      </c>
      <c r="BD88" s="61" t="e">
        <f>'TOTAL CONTRATOS'!#REF!</f>
        <v>#REF!</v>
      </c>
      <c r="BE88" s="150" t="s">
        <v>71</v>
      </c>
    </row>
    <row r="89" spans="1:57" ht="148.5" customHeight="1" x14ac:dyDescent="0.25">
      <c r="A89" s="112" t="s">
        <v>766</v>
      </c>
      <c r="B89" s="133" t="s">
        <v>427</v>
      </c>
      <c r="C89" s="3" t="s">
        <v>792</v>
      </c>
      <c r="D89" s="4" t="s">
        <v>55</v>
      </c>
      <c r="E89" s="5">
        <v>1030593755</v>
      </c>
      <c r="F89" s="134">
        <v>6</v>
      </c>
      <c r="G89" s="135" t="s">
        <v>793</v>
      </c>
      <c r="H89" s="3" t="s">
        <v>107</v>
      </c>
      <c r="I89" s="145">
        <v>44634</v>
      </c>
      <c r="J89" s="145">
        <f>'TOTAL CONTRATOS'!F112</f>
        <v>44645</v>
      </c>
      <c r="K89" s="145">
        <f>'TOTAL CONTRATOS'!G112</f>
        <v>44828</v>
      </c>
      <c r="L89" s="137" t="s">
        <v>795</v>
      </c>
      <c r="M89" s="146">
        <v>44600</v>
      </c>
      <c r="N89" s="106" t="s">
        <v>864</v>
      </c>
      <c r="O89" s="137" t="s">
        <v>865</v>
      </c>
      <c r="P89" s="146">
        <v>44644</v>
      </c>
      <c r="Q89" s="140">
        <v>9240000</v>
      </c>
      <c r="R89" s="138" t="s">
        <v>794</v>
      </c>
      <c r="S89" s="138"/>
      <c r="T89" s="135"/>
      <c r="U89" s="138"/>
      <c r="V89" s="65">
        <v>0.2</v>
      </c>
      <c r="W89" s="65">
        <v>0.1</v>
      </c>
      <c r="X89" s="65" t="s">
        <v>64</v>
      </c>
      <c r="Y89" s="65" t="s">
        <v>64</v>
      </c>
      <c r="Z89" s="65" t="s">
        <v>64</v>
      </c>
      <c r="AA89" s="145" t="s">
        <v>64</v>
      </c>
      <c r="AB89" s="141">
        <f t="shared" si="20"/>
        <v>9240000</v>
      </c>
      <c r="AC89" s="123" t="e">
        <f>+'TOTAL CONTRATOS'!#REF!</f>
        <v>#REF!</v>
      </c>
      <c r="AD89" s="142" t="e">
        <f t="shared" si="21"/>
        <v>#REF!</v>
      </c>
      <c r="AE89" s="128" t="e">
        <f t="shared" si="23"/>
        <v>#REF!</v>
      </c>
      <c r="AF89" s="126" t="e">
        <f>+'TOTAL CONTRATOS'!#REF!</f>
        <v>#REF!</v>
      </c>
      <c r="AG89" s="4" t="s">
        <v>796</v>
      </c>
      <c r="AH89" s="3" t="s">
        <v>797</v>
      </c>
      <c r="AI89" s="8" t="s">
        <v>798</v>
      </c>
      <c r="AJ89" s="5" t="s">
        <v>799</v>
      </c>
      <c r="AK89" s="143" t="s">
        <v>65</v>
      </c>
      <c r="AL89" s="3"/>
      <c r="AM89" s="138" t="s">
        <v>846</v>
      </c>
      <c r="AN89" s="3" t="s">
        <v>66</v>
      </c>
      <c r="AO89" s="91">
        <v>33394</v>
      </c>
      <c r="AP89" s="143" t="s">
        <v>103</v>
      </c>
      <c r="AQ89" s="62" t="s">
        <v>114</v>
      </c>
      <c r="AR89" s="91">
        <v>44645</v>
      </c>
      <c r="AS89" s="3" t="s">
        <v>77</v>
      </c>
      <c r="AT89" s="147">
        <f t="shared" si="22"/>
        <v>183</v>
      </c>
      <c r="AU89" s="76">
        <v>44616</v>
      </c>
      <c r="AV89" s="76">
        <v>44624</v>
      </c>
      <c r="AW89" s="24">
        <f t="shared" si="24"/>
        <v>7</v>
      </c>
      <c r="AX89" s="148" t="s">
        <v>78</v>
      </c>
      <c r="AY89" s="24" t="s">
        <v>79</v>
      </c>
      <c r="AZ89" s="24">
        <v>80</v>
      </c>
      <c r="BA89" s="24" t="e">
        <f>'TOTAL CONTRATOS'!#REF!</f>
        <v>#REF!</v>
      </c>
      <c r="BB89" s="76">
        <v>44582</v>
      </c>
      <c r="BC89" s="61" t="e">
        <f>'TOTAL CONTRATOS'!#REF!</f>
        <v>#REF!</v>
      </c>
      <c r="BD89" s="61" t="e">
        <f>'TOTAL CONTRATOS'!#REF!</f>
        <v>#REF!</v>
      </c>
      <c r="BE89" s="150" t="s">
        <v>71</v>
      </c>
    </row>
    <row r="90" spans="1:57" ht="84" customHeight="1" x14ac:dyDescent="0.25">
      <c r="A90" s="112" t="s">
        <v>387</v>
      </c>
      <c r="B90" s="133" t="s">
        <v>112</v>
      </c>
      <c r="C90" s="4" t="s">
        <v>146</v>
      </c>
      <c r="D90" s="83" t="s">
        <v>55</v>
      </c>
      <c r="E90" s="8">
        <v>53028611</v>
      </c>
      <c r="F90" s="83" t="s">
        <v>405</v>
      </c>
      <c r="G90" s="135" t="s">
        <v>101</v>
      </c>
      <c r="H90" s="89" t="s">
        <v>385</v>
      </c>
      <c r="I90" s="145">
        <v>44592</v>
      </c>
      <c r="J90" s="145">
        <f>'TOTAL CONTRATOS'!F48</f>
        <v>44597</v>
      </c>
      <c r="K90" s="146">
        <f>'TOTAL CONTRATOS'!G48</f>
        <v>44850</v>
      </c>
      <c r="L90" s="137" t="s">
        <v>406</v>
      </c>
      <c r="M90" s="146">
        <v>44579</v>
      </c>
      <c r="N90" s="106" t="s">
        <v>160</v>
      </c>
      <c r="O90" s="137" t="s">
        <v>744</v>
      </c>
      <c r="P90" s="146">
        <v>44596</v>
      </c>
      <c r="Q90" s="140">
        <v>60000000</v>
      </c>
      <c r="R90" s="138" t="s">
        <v>90</v>
      </c>
      <c r="S90" s="138"/>
      <c r="T90" s="135"/>
      <c r="U90" s="138" t="s">
        <v>978</v>
      </c>
      <c r="V90" s="139">
        <v>0.2</v>
      </c>
      <c r="W90" s="139">
        <v>0.1</v>
      </c>
      <c r="X90" s="65" t="s">
        <v>64</v>
      </c>
      <c r="Y90" s="65" t="s">
        <v>64</v>
      </c>
      <c r="Z90" s="65" t="s">
        <v>64</v>
      </c>
      <c r="AA90" s="98">
        <v>44844</v>
      </c>
      <c r="AB90" s="141">
        <f>+Q90</f>
        <v>60000000</v>
      </c>
      <c r="AC90" s="123" t="e">
        <f>+'TOTAL CONTRATOS'!#REF!</f>
        <v>#REF!</v>
      </c>
      <c r="AD90" s="142" t="e">
        <f t="shared" si="21"/>
        <v>#REF!</v>
      </c>
      <c r="AE90" s="64" t="e">
        <f t="shared" si="23"/>
        <v>#REF!</v>
      </c>
      <c r="AF90" s="126" t="e">
        <f>+'TOTAL CONTRATOS'!#REF!</f>
        <v>#REF!</v>
      </c>
      <c r="AG90" s="4" t="s">
        <v>298</v>
      </c>
      <c r="AH90" s="3" t="s">
        <v>364</v>
      </c>
      <c r="AI90" s="7" t="s">
        <v>363</v>
      </c>
      <c r="AJ90" s="69" t="s">
        <v>365</v>
      </c>
      <c r="AK90" s="143" t="s">
        <v>65</v>
      </c>
      <c r="AL90" s="3"/>
      <c r="AM90" s="135" t="s">
        <v>745</v>
      </c>
      <c r="AN90" s="3" t="s">
        <v>66</v>
      </c>
      <c r="AO90" s="91">
        <v>30970</v>
      </c>
      <c r="AP90" s="89" t="s">
        <v>97</v>
      </c>
      <c r="AQ90" s="89" t="s">
        <v>76</v>
      </c>
      <c r="AR90" s="91">
        <v>44594</v>
      </c>
      <c r="AS90" s="3" t="s">
        <v>77</v>
      </c>
      <c r="AT90" s="147">
        <f t="shared" si="22"/>
        <v>253</v>
      </c>
      <c r="AU90" s="99">
        <v>44583</v>
      </c>
      <c r="AV90" s="99">
        <v>44592</v>
      </c>
      <c r="AW90" s="24">
        <f t="shared" si="24"/>
        <v>6</v>
      </c>
      <c r="AX90" s="148" t="s">
        <v>69</v>
      </c>
      <c r="AY90" s="24" t="s">
        <v>79</v>
      </c>
      <c r="AZ90" s="24"/>
      <c r="BA90" s="149" t="e">
        <f>'TOTAL CONTRATOS'!#REF!</f>
        <v>#REF!</v>
      </c>
      <c r="BB90" s="151">
        <v>43834</v>
      </c>
      <c r="BC90" s="61" t="e">
        <f>'TOTAL CONTRATOS'!#REF!</f>
        <v>#REF!</v>
      </c>
      <c r="BD90" s="61" t="e">
        <f>'TOTAL CONTRATOS'!#REF!</f>
        <v>#REF!</v>
      </c>
      <c r="BE90" s="150" t="s">
        <v>71</v>
      </c>
    </row>
    <row r="91" spans="1:57" ht="112.5" x14ac:dyDescent="0.25">
      <c r="A91" s="112" t="s">
        <v>613</v>
      </c>
      <c r="B91" s="133" t="s">
        <v>102</v>
      </c>
      <c r="C91" s="3" t="s">
        <v>674</v>
      </c>
      <c r="D91" s="4" t="s">
        <v>55</v>
      </c>
      <c r="E91" s="5">
        <v>1031160229</v>
      </c>
      <c r="F91" s="134">
        <v>9</v>
      </c>
      <c r="G91" s="135" t="s">
        <v>677</v>
      </c>
      <c r="H91" s="85" t="s">
        <v>184</v>
      </c>
      <c r="I91" s="145">
        <v>44623</v>
      </c>
      <c r="J91" s="145">
        <f>'TOTAL CONTRATOS'!F97</f>
        <v>44635</v>
      </c>
      <c r="K91" s="146">
        <f>'TOTAL CONTRATOS'!G97</f>
        <v>44779</v>
      </c>
      <c r="L91" s="137" t="s">
        <v>678</v>
      </c>
      <c r="M91" s="146">
        <v>44614</v>
      </c>
      <c r="N91" s="106" t="s">
        <v>776</v>
      </c>
      <c r="O91" s="137" t="s">
        <v>896</v>
      </c>
      <c r="P91" s="108">
        <v>44634</v>
      </c>
      <c r="Q91" s="63">
        <v>8400000</v>
      </c>
      <c r="R91" s="138" t="s">
        <v>679</v>
      </c>
      <c r="S91" s="138"/>
      <c r="T91" s="138"/>
      <c r="U91" s="138"/>
      <c r="V91" s="65">
        <v>0.2</v>
      </c>
      <c r="W91" s="65">
        <v>0.1</v>
      </c>
      <c r="X91" s="65" t="s">
        <v>64</v>
      </c>
      <c r="Y91" s="65" t="s">
        <v>64</v>
      </c>
      <c r="Z91" s="145" t="s">
        <v>64</v>
      </c>
      <c r="AA91" s="145" t="s">
        <v>64</v>
      </c>
      <c r="AB91" s="141">
        <f>+Q91</f>
        <v>8400000</v>
      </c>
      <c r="AC91" s="123" t="e">
        <f>+'TOTAL CONTRATOS'!#REF!</f>
        <v>#REF!</v>
      </c>
      <c r="AD91" s="127" t="e">
        <f t="shared" si="21"/>
        <v>#REF!</v>
      </c>
      <c r="AE91" s="129" t="e">
        <f t="shared" si="23"/>
        <v>#REF!</v>
      </c>
      <c r="AF91" s="126" t="e">
        <f>+'TOTAL CONTRATOS'!#REF!</f>
        <v>#REF!</v>
      </c>
      <c r="AG91" s="4" t="s">
        <v>470</v>
      </c>
      <c r="AH91" s="3" t="s">
        <v>471</v>
      </c>
      <c r="AI91" s="7">
        <v>79985065</v>
      </c>
      <c r="AJ91" s="69">
        <v>2</v>
      </c>
      <c r="AK91" s="143" t="s">
        <v>65</v>
      </c>
      <c r="AL91" s="144"/>
      <c r="AM91" s="138" t="s">
        <v>897</v>
      </c>
      <c r="AN91" s="3" t="s">
        <v>66</v>
      </c>
      <c r="AO91" s="91">
        <v>34915</v>
      </c>
      <c r="AP91" s="89" t="s">
        <v>111</v>
      </c>
      <c r="AQ91" s="89" t="s">
        <v>88</v>
      </c>
      <c r="AR91" s="102">
        <v>44635</v>
      </c>
      <c r="AS91" s="144" t="s">
        <v>77</v>
      </c>
      <c r="AT91" s="147">
        <f t="shared" si="22"/>
        <v>144</v>
      </c>
      <c r="AU91" s="151">
        <v>44620</v>
      </c>
      <c r="AV91" s="151">
        <v>44622</v>
      </c>
      <c r="AW91" s="24">
        <f t="shared" si="24"/>
        <v>3</v>
      </c>
      <c r="AX91" s="148" t="s">
        <v>69</v>
      </c>
      <c r="AY91" s="24" t="s">
        <v>79</v>
      </c>
      <c r="AZ91" s="152">
        <v>160</v>
      </c>
      <c r="BA91" s="157" t="e">
        <f>'TOTAL CONTRATOS'!#REF!</f>
        <v>#REF!</v>
      </c>
      <c r="BB91" s="151">
        <v>43559</v>
      </c>
      <c r="BC91" s="61" t="e">
        <f>'TOTAL CONTRATOS'!#REF!</f>
        <v>#REF!</v>
      </c>
      <c r="BD91" s="61" t="e">
        <f>'TOTAL CONTRATOS'!#REF!</f>
        <v>#REF!</v>
      </c>
      <c r="BE91" s="150" t="s">
        <v>71</v>
      </c>
    </row>
    <row r="92" spans="1:57" ht="162.75" customHeight="1" x14ac:dyDescent="0.25">
      <c r="A92" s="112" t="s">
        <v>391</v>
      </c>
      <c r="B92" s="133" t="s">
        <v>427</v>
      </c>
      <c r="C92" s="4" t="s">
        <v>453</v>
      </c>
      <c r="D92" s="4" t="s">
        <v>55</v>
      </c>
      <c r="E92" s="8">
        <v>53077432</v>
      </c>
      <c r="F92" s="134">
        <v>2</v>
      </c>
      <c r="G92" s="135" t="s">
        <v>454</v>
      </c>
      <c r="H92" s="62" t="s">
        <v>89</v>
      </c>
      <c r="I92" s="145">
        <v>44593</v>
      </c>
      <c r="J92" s="145">
        <f>'TOTAL CONTRATOS'!F52</f>
        <v>44595</v>
      </c>
      <c r="K92" s="146">
        <f>'TOTAL CONTRATOS'!G52</f>
        <v>44836</v>
      </c>
      <c r="L92" s="137" t="s">
        <v>455</v>
      </c>
      <c r="M92" s="146">
        <v>44575</v>
      </c>
      <c r="N92" s="106" t="s">
        <v>160</v>
      </c>
      <c r="O92" s="137" t="s">
        <v>948</v>
      </c>
      <c r="P92" s="146">
        <v>44595</v>
      </c>
      <c r="Q92" s="63">
        <v>24000000</v>
      </c>
      <c r="R92" s="138" t="s">
        <v>456</v>
      </c>
      <c r="S92" s="138"/>
      <c r="T92" s="135"/>
      <c r="U92" s="138"/>
      <c r="V92" s="139">
        <v>0.2</v>
      </c>
      <c r="W92" s="139">
        <v>0.1</v>
      </c>
      <c r="X92" s="139" t="s">
        <v>64</v>
      </c>
      <c r="Y92" s="139" t="s">
        <v>64</v>
      </c>
      <c r="Z92" s="139" t="s">
        <v>64</v>
      </c>
      <c r="AA92" s="145" t="s">
        <v>64</v>
      </c>
      <c r="AB92" s="140">
        <f>SUBTOTAL(9,Q92)</f>
        <v>24000000</v>
      </c>
      <c r="AC92" s="123" t="e">
        <f>+'TOTAL CONTRATOS'!#REF!</f>
        <v>#REF!</v>
      </c>
      <c r="AD92" s="127" t="e">
        <f t="shared" si="21"/>
        <v>#REF!</v>
      </c>
      <c r="AE92" s="125" t="e">
        <f t="shared" si="23"/>
        <v>#REF!</v>
      </c>
      <c r="AF92" s="126" t="e">
        <f>+'TOTAL CONTRATOS'!#REF!</f>
        <v>#REF!</v>
      </c>
      <c r="AG92" s="4" t="s">
        <v>448</v>
      </c>
      <c r="AH92" s="3" t="s">
        <v>449</v>
      </c>
      <c r="AI92" s="5">
        <v>35497735</v>
      </c>
      <c r="AJ92" s="5">
        <v>5</v>
      </c>
      <c r="AK92" s="143" t="s">
        <v>65</v>
      </c>
      <c r="AL92" s="144"/>
      <c r="AM92" s="138" t="e">
        <f>'TOTAL CONTRATOS'!#REF!</f>
        <v>#REF!</v>
      </c>
      <c r="AN92" s="3" t="s">
        <v>66</v>
      </c>
      <c r="AO92" s="146">
        <v>31430</v>
      </c>
      <c r="AP92" s="68" t="s">
        <v>92</v>
      </c>
      <c r="AQ92" s="144" t="s">
        <v>88</v>
      </c>
      <c r="AR92" s="91">
        <v>44595</v>
      </c>
      <c r="AS92" s="3" t="s">
        <v>77</v>
      </c>
      <c r="AT92" s="147">
        <f t="shared" si="22"/>
        <v>241</v>
      </c>
      <c r="AU92" s="151">
        <v>44587</v>
      </c>
      <c r="AV92" s="151">
        <v>44588</v>
      </c>
      <c r="AW92" s="24">
        <f t="shared" si="24"/>
        <v>2</v>
      </c>
      <c r="AX92" s="148" t="s">
        <v>69</v>
      </c>
      <c r="AY92" s="24" t="s">
        <v>70</v>
      </c>
      <c r="AZ92" s="152">
        <v>120</v>
      </c>
      <c r="BA92" s="157" t="e">
        <f>'TOTAL CONTRATOS'!#REF!</f>
        <v>#REF!</v>
      </c>
      <c r="BB92" s="151">
        <v>43840</v>
      </c>
      <c r="BC92" s="61" t="e">
        <f>'TOTAL CONTRATOS'!#REF!</f>
        <v>#REF!</v>
      </c>
      <c r="BD92" s="61" t="e">
        <f>'TOTAL CONTRATOS'!#REF!</f>
        <v>#REF!</v>
      </c>
      <c r="BE92" s="150" t="s">
        <v>71</v>
      </c>
    </row>
    <row r="93" spans="1:57" ht="88.5" customHeight="1" x14ac:dyDescent="0.25">
      <c r="A93" s="112" t="s">
        <v>524</v>
      </c>
      <c r="B93" s="133" t="s">
        <v>112</v>
      </c>
      <c r="C93" s="4" t="s">
        <v>100</v>
      </c>
      <c r="D93" s="83" t="s">
        <v>55</v>
      </c>
      <c r="E93" s="8">
        <v>1129540337</v>
      </c>
      <c r="F93" s="83" t="s">
        <v>530</v>
      </c>
      <c r="G93" s="135" t="s">
        <v>309</v>
      </c>
      <c r="H93" s="85" t="s">
        <v>89</v>
      </c>
      <c r="I93" s="145">
        <v>44609</v>
      </c>
      <c r="J93" s="145">
        <f>'TOTAL CONTRATOS'!F74</f>
        <v>44614</v>
      </c>
      <c r="K93" s="146">
        <f>'TOTAL CONTRATOS'!G74</f>
        <v>44756</v>
      </c>
      <c r="L93" s="67" t="s">
        <v>536</v>
      </c>
      <c r="M93" s="136">
        <v>44600</v>
      </c>
      <c r="N93" s="106" t="s">
        <v>160</v>
      </c>
      <c r="O93" s="67" t="s">
        <v>553</v>
      </c>
      <c r="P93" s="136">
        <v>44613</v>
      </c>
      <c r="Q93" s="63">
        <v>65000000</v>
      </c>
      <c r="R93" s="138" t="s">
        <v>90</v>
      </c>
      <c r="S93" s="138"/>
      <c r="T93" s="138"/>
      <c r="U93" s="138" t="s">
        <v>957</v>
      </c>
      <c r="V93" s="139">
        <v>0.2</v>
      </c>
      <c r="W93" s="139">
        <v>0.1</v>
      </c>
      <c r="X93" s="139" t="s">
        <v>64</v>
      </c>
      <c r="Y93" s="139" t="s">
        <v>64</v>
      </c>
      <c r="Z93" s="139" t="s">
        <v>64</v>
      </c>
      <c r="AA93" s="145">
        <v>44628</v>
      </c>
      <c r="AB93" s="140">
        <f>SUM(Q93)</f>
        <v>65000000</v>
      </c>
      <c r="AC93" s="123" t="e">
        <f>+'TOTAL CONTRATOS'!#REF!</f>
        <v>#REF!</v>
      </c>
      <c r="AD93" s="127" t="e">
        <f t="shared" si="21"/>
        <v>#REF!</v>
      </c>
      <c r="AE93" s="129" t="e">
        <f t="shared" si="23"/>
        <v>#REF!</v>
      </c>
      <c r="AF93" s="126" t="e">
        <f>+'TOTAL CONTRATOS'!#REF!</f>
        <v>#REF!</v>
      </c>
      <c r="AG93" s="4" t="s">
        <v>579</v>
      </c>
      <c r="AH93" s="3" t="s">
        <v>628</v>
      </c>
      <c r="AI93" s="7" t="s">
        <v>724</v>
      </c>
      <c r="AJ93" s="69" t="s">
        <v>630</v>
      </c>
      <c r="AK93" s="143" t="s">
        <v>65</v>
      </c>
      <c r="AL93" s="4"/>
      <c r="AM93" s="153" t="s">
        <v>531</v>
      </c>
      <c r="AN93" s="146" t="s">
        <v>66</v>
      </c>
      <c r="AO93" s="182">
        <v>32443</v>
      </c>
      <c r="AP93" s="144" t="s">
        <v>226</v>
      </c>
      <c r="AQ93" s="144" t="s">
        <v>114</v>
      </c>
      <c r="AR93" s="73">
        <v>44615</v>
      </c>
      <c r="AS93" s="3" t="s">
        <v>77</v>
      </c>
      <c r="AT93" s="147">
        <f t="shared" si="22"/>
        <v>142</v>
      </c>
      <c r="AU93" s="189">
        <v>44602</v>
      </c>
      <c r="AV93" s="189">
        <v>44607</v>
      </c>
      <c r="AW93" s="24">
        <f t="shared" si="24"/>
        <v>4</v>
      </c>
      <c r="AX93" s="148" t="s">
        <v>69</v>
      </c>
      <c r="AY93" s="24" t="s">
        <v>70</v>
      </c>
      <c r="AZ93" s="152">
        <v>80</v>
      </c>
      <c r="BA93" s="149" t="e">
        <f>'TOTAL CONTRATOS'!#REF!</f>
        <v>#REF!</v>
      </c>
      <c r="BB93" s="151">
        <v>44111</v>
      </c>
      <c r="BC93" s="61" t="e">
        <f>'TOTAL CONTRATOS'!#REF!</f>
        <v>#REF!</v>
      </c>
      <c r="BD93" s="61" t="e">
        <f>'TOTAL CONTRATOS'!#REF!</f>
        <v>#REF!</v>
      </c>
      <c r="BE93" s="150" t="s">
        <v>71</v>
      </c>
    </row>
    <row r="94" spans="1:57" ht="88.5" customHeight="1" x14ac:dyDescent="0.25">
      <c r="A94" s="112" t="s">
        <v>1152</v>
      </c>
      <c r="B94" s="133" t="s">
        <v>102</v>
      </c>
      <c r="C94" s="3" t="s">
        <v>1153</v>
      </c>
      <c r="D94" s="4" t="s">
        <v>158</v>
      </c>
      <c r="E94" s="5">
        <v>901212364</v>
      </c>
      <c r="F94" s="134">
        <v>4</v>
      </c>
      <c r="G94" s="135" t="s">
        <v>1154</v>
      </c>
      <c r="H94" s="89" t="s">
        <v>107</v>
      </c>
      <c r="I94" s="145">
        <v>44701</v>
      </c>
      <c r="J94" s="145">
        <f>'TOTAL CONTRATOS'!F145</f>
        <v>44706</v>
      </c>
      <c r="K94" s="145">
        <f>'TOTAL CONTRATOS'!G145</f>
        <v>44889</v>
      </c>
      <c r="L94" s="145" t="str">
        <f>'TOTAL CONTRATOS'!H145</f>
        <v>353</v>
      </c>
      <c r="M94" s="145">
        <f>'TOTAL CONTRATOS'!I145</f>
        <v>44697</v>
      </c>
      <c r="N94" s="145" t="str">
        <f>'TOTAL CONTRATOS'!J145</f>
        <v>A02020200900301-20</v>
      </c>
      <c r="O94" s="145" t="str">
        <f>'TOTAL CONTRATOS'!K145</f>
        <v>482</v>
      </c>
      <c r="P94" s="145">
        <f>'TOTAL CONTRATOS'!L145</f>
        <v>44706</v>
      </c>
      <c r="Q94" s="63">
        <v>60000000</v>
      </c>
      <c r="R94" s="138" t="s">
        <v>1155</v>
      </c>
      <c r="S94" s="138"/>
      <c r="T94" s="138"/>
      <c r="U94" s="138"/>
      <c r="V94" s="65">
        <v>0.2</v>
      </c>
      <c r="W94" s="65">
        <v>0.1</v>
      </c>
      <c r="X94" s="65" t="s">
        <v>64</v>
      </c>
      <c r="Y94" s="65" t="s">
        <v>64</v>
      </c>
      <c r="Z94" s="65">
        <v>0.25</v>
      </c>
      <c r="AA94" s="145" t="s">
        <v>64</v>
      </c>
      <c r="AB94" s="140">
        <f>+Q94</f>
        <v>60000000</v>
      </c>
      <c r="AC94" s="123" t="e">
        <f>+'TOTAL CONTRATOS'!#REF!</f>
        <v>#REF!</v>
      </c>
      <c r="AD94" s="119" t="e">
        <f>+AB94-AC94</f>
        <v>#REF!</v>
      </c>
      <c r="AE94" s="120" t="e">
        <f t="shared" si="23"/>
        <v>#REF!</v>
      </c>
      <c r="AF94" s="55">
        <v>0</v>
      </c>
      <c r="AG94" s="4" t="s">
        <v>261</v>
      </c>
      <c r="AH94" s="3" t="s">
        <v>242</v>
      </c>
      <c r="AI94" s="5">
        <v>53133739</v>
      </c>
      <c r="AJ94" s="5">
        <v>8</v>
      </c>
      <c r="AK94" s="143" t="s">
        <v>65</v>
      </c>
      <c r="AL94" s="3"/>
      <c r="AM94" s="138" t="s">
        <v>1156</v>
      </c>
      <c r="AN94" s="3" t="s">
        <v>66</v>
      </c>
      <c r="AO94" s="3" t="s">
        <v>66</v>
      </c>
      <c r="AP94" s="3" t="s">
        <v>66</v>
      </c>
      <c r="AQ94" s="3" t="s">
        <v>66</v>
      </c>
      <c r="AR94" s="3" t="s">
        <v>66</v>
      </c>
      <c r="AS94" s="3" t="s">
        <v>77</v>
      </c>
      <c r="AT94" s="147">
        <f t="shared" si="22"/>
        <v>183</v>
      </c>
      <c r="AU94" s="99">
        <v>44700</v>
      </c>
      <c r="AV94" s="99">
        <v>44701</v>
      </c>
      <c r="AW94" s="24">
        <f t="shared" si="24"/>
        <v>2</v>
      </c>
      <c r="AX94" s="149" t="s">
        <v>104</v>
      </c>
      <c r="AY94" s="24" t="s">
        <v>79</v>
      </c>
      <c r="AZ94" s="86" t="s">
        <v>66</v>
      </c>
      <c r="BA94" s="157" t="s">
        <v>66</v>
      </c>
      <c r="BB94" s="76" t="s">
        <v>66</v>
      </c>
      <c r="BC94" s="61" t="s">
        <v>1157</v>
      </c>
      <c r="BD94" s="61" t="s">
        <v>1142</v>
      </c>
      <c r="BE94" s="150" t="s">
        <v>71</v>
      </c>
    </row>
    <row r="95" spans="1:57" ht="78.75" customHeight="1" x14ac:dyDescent="0.25">
      <c r="A95" s="112" t="s">
        <v>289</v>
      </c>
      <c r="B95" s="133" t="s">
        <v>102</v>
      </c>
      <c r="C95" s="3" t="s">
        <v>269</v>
      </c>
      <c r="D95" s="4" t="s">
        <v>55</v>
      </c>
      <c r="E95" s="5">
        <v>1023891308</v>
      </c>
      <c r="F95" s="134">
        <v>1</v>
      </c>
      <c r="G95" s="118" t="s">
        <v>319</v>
      </c>
      <c r="H95" s="138" t="s">
        <v>295</v>
      </c>
      <c r="I95" s="145">
        <v>44578</v>
      </c>
      <c r="J95" s="163">
        <f>'TOTAL CONTRATOS'!F19</f>
        <v>44578</v>
      </c>
      <c r="K95" s="146">
        <f>'TOTAL CONTRATOS'!G19</f>
        <v>44742</v>
      </c>
      <c r="L95" s="137" t="s">
        <v>140</v>
      </c>
      <c r="M95" s="146">
        <v>44574</v>
      </c>
      <c r="N95" s="106" t="s">
        <v>157</v>
      </c>
      <c r="O95" s="137" t="s">
        <v>72</v>
      </c>
      <c r="P95" s="122" t="s">
        <v>72</v>
      </c>
      <c r="Q95" s="63">
        <v>8495200</v>
      </c>
      <c r="R95" s="138" t="s">
        <v>199</v>
      </c>
      <c r="S95" s="138"/>
      <c r="T95" s="138"/>
      <c r="U95" s="138"/>
      <c r="V95" s="65" t="s">
        <v>64</v>
      </c>
      <c r="W95" s="65" t="s">
        <v>64</v>
      </c>
      <c r="X95" s="65" t="s">
        <v>64</v>
      </c>
      <c r="Y95" s="65" t="s">
        <v>64</v>
      </c>
      <c r="Z95" s="65" t="s">
        <v>64</v>
      </c>
      <c r="AA95" s="65" t="s">
        <v>64</v>
      </c>
      <c r="AB95" s="140">
        <f>SUM(Q95)</f>
        <v>8495200</v>
      </c>
      <c r="AC95" s="123" t="e">
        <f>+'TOTAL CONTRATOS'!#REF!</f>
        <v>#REF!</v>
      </c>
      <c r="AD95" s="142" t="e">
        <f>SUM(AB95-AC95)</f>
        <v>#REF!</v>
      </c>
      <c r="AE95" s="64" t="e">
        <f t="shared" si="23"/>
        <v>#REF!</v>
      </c>
      <c r="AF95" s="126" t="e">
        <f>+'TOTAL CONTRATOS'!#REF!</f>
        <v>#REF!</v>
      </c>
      <c r="AG95" s="4" t="s">
        <v>74</v>
      </c>
      <c r="AH95" s="3" t="s">
        <v>75</v>
      </c>
      <c r="AI95" s="7">
        <v>10480755</v>
      </c>
      <c r="AJ95" s="69">
        <v>7</v>
      </c>
      <c r="AK95" s="143" t="s">
        <v>72</v>
      </c>
      <c r="AL95" s="3"/>
      <c r="AM95" s="135" t="s">
        <v>270</v>
      </c>
      <c r="AN95" s="3" t="s">
        <v>193</v>
      </c>
      <c r="AO95" s="117">
        <v>32849</v>
      </c>
      <c r="AP95" s="89" t="s">
        <v>82</v>
      </c>
      <c r="AQ95" s="89" t="s">
        <v>76</v>
      </c>
      <c r="AR95" s="73">
        <v>44579</v>
      </c>
      <c r="AS95" s="3" t="s">
        <v>77</v>
      </c>
      <c r="AT95" s="147">
        <f t="shared" si="22"/>
        <v>164</v>
      </c>
      <c r="AU95" s="77">
        <v>44574</v>
      </c>
      <c r="AV95" s="77">
        <v>44578</v>
      </c>
      <c r="AW95" s="24">
        <f t="shared" si="24"/>
        <v>3</v>
      </c>
      <c r="AX95" s="99" t="s">
        <v>78</v>
      </c>
      <c r="AY95" s="99" t="s">
        <v>79</v>
      </c>
      <c r="AZ95" s="24">
        <v>160</v>
      </c>
      <c r="BA95" s="149" t="e">
        <f>'TOTAL CONTRATOS'!#REF!</f>
        <v>#REF!</v>
      </c>
      <c r="BB95" s="99">
        <v>43700</v>
      </c>
      <c r="BC95" s="155" t="e">
        <f>'TOTAL CONTRATOS'!#REF!</f>
        <v>#REF!</v>
      </c>
      <c r="BD95" s="155" t="e">
        <f>'TOTAL CONTRATOS'!#REF!</f>
        <v>#REF!</v>
      </c>
      <c r="BE95" s="150" t="s">
        <v>71</v>
      </c>
    </row>
    <row r="96" spans="1:57" ht="78.75" customHeight="1" x14ac:dyDescent="0.25">
      <c r="A96" s="112" t="s">
        <v>907</v>
      </c>
      <c r="B96" s="133" t="s">
        <v>801</v>
      </c>
      <c r="C96" s="4" t="s">
        <v>908</v>
      </c>
      <c r="D96" s="83" t="s">
        <v>158</v>
      </c>
      <c r="E96" s="8">
        <v>900964003</v>
      </c>
      <c r="F96" s="8">
        <v>3</v>
      </c>
      <c r="G96" s="135" t="s">
        <v>909</v>
      </c>
      <c r="H96" s="62" t="s">
        <v>585</v>
      </c>
      <c r="I96" s="145">
        <v>44650</v>
      </c>
      <c r="J96" s="145">
        <f>'TOTAL CONTRATOS'!F122</f>
        <v>44651</v>
      </c>
      <c r="K96" s="146">
        <f>'TOTAL CONTRATOS'!G122</f>
        <v>45015</v>
      </c>
      <c r="L96" s="84" t="s">
        <v>554</v>
      </c>
      <c r="M96" s="136">
        <v>44603</v>
      </c>
      <c r="N96" s="106" t="s">
        <v>902</v>
      </c>
      <c r="O96" s="67" t="s">
        <v>923</v>
      </c>
      <c r="P96" s="146">
        <v>44651</v>
      </c>
      <c r="Q96" s="63">
        <v>90000000</v>
      </c>
      <c r="R96" s="138" t="s">
        <v>910</v>
      </c>
      <c r="S96" s="138"/>
      <c r="T96" s="135"/>
      <c r="U96" s="138"/>
      <c r="V96" s="139">
        <v>0.2</v>
      </c>
      <c r="W96" s="139">
        <v>0.1</v>
      </c>
      <c r="X96" s="139" t="s">
        <v>64</v>
      </c>
      <c r="Y96" s="139" t="s">
        <v>64</v>
      </c>
      <c r="Z96" s="139" t="s">
        <v>64</v>
      </c>
      <c r="AA96" s="145" t="s">
        <v>64</v>
      </c>
      <c r="AB96" s="141">
        <f>SUM(Q96)</f>
        <v>90000000</v>
      </c>
      <c r="AC96" s="123" t="e">
        <f>+'TOTAL CONTRATOS'!#REF!</f>
        <v>#REF!</v>
      </c>
      <c r="AD96" s="127" t="e">
        <f>SUM(AB96-AC96)</f>
        <v>#REF!</v>
      </c>
      <c r="AE96" s="128" t="e">
        <f t="shared" si="23"/>
        <v>#REF!</v>
      </c>
      <c r="AF96" s="126" t="e">
        <f>+'TOTAL CONTRATOS'!#REF!</f>
        <v>#REF!</v>
      </c>
      <c r="AG96" s="4" t="s">
        <v>803</v>
      </c>
      <c r="AH96" s="3" t="s">
        <v>804</v>
      </c>
      <c r="AI96" s="8">
        <v>80362024</v>
      </c>
      <c r="AJ96" s="5">
        <v>0</v>
      </c>
      <c r="AK96" s="143" t="s">
        <v>911</v>
      </c>
      <c r="AL96" s="138"/>
      <c r="AM96" s="138" t="s">
        <v>912</v>
      </c>
      <c r="AN96" s="3" t="s">
        <v>66</v>
      </c>
      <c r="AO96" s="54" t="s">
        <v>66</v>
      </c>
      <c r="AP96" s="143" t="s">
        <v>66</v>
      </c>
      <c r="AQ96" s="3" t="s">
        <v>66</v>
      </c>
      <c r="AR96" s="54" t="s">
        <v>66</v>
      </c>
      <c r="AS96" s="3" t="s">
        <v>77</v>
      </c>
      <c r="AT96" s="147">
        <f t="shared" si="22"/>
        <v>364</v>
      </c>
      <c r="AU96" s="189">
        <v>44644</v>
      </c>
      <c r="AV96" s="189">
        <v>44649</v>
      </c>
      <c r="AW96" s="24">
        <f t="shared" si="24"/>
        <v>4</v>
      </c>
      <c r="AX96" s="149" t="s">
        <v>78</v>
      </c>
      <c r="AY96" s="24" t="s">
        <v>79</v>
      </c>
      <c r="AZ96" s="24" t="s">
        <v>66</v>
      </c>
      <c r="BA96" s="149" t="e">
        <f>'TOTAL CONTRATOS'!#REF!</f>
        <v>#REF!</v>
      </c>
      <c r="BB96" s="76" t="s">
        <v>66</v>
      </c>
      <c r="BC96" s="61" t="e">
        <f>'TOTAL CONTRATOS'!#REF!</f>
        <v>#REF!</v>
      </c>
      <c r="BD96" s="61" t="e">
        <f>'TOTAL CONTRATOS'!#REF!</f>
        <v>#REF!</v>
      </c>
      <c r="BE96" s="150" t="s">
        <v>71</v>
      </c>
    </row>
    <row r="97" spans="1:58" ht="78.75" customHeight="1" x14ac:dyDescent="0.25">
      <c r="A97" s="112" t="s">
        <v>1168</v>
      </c>
      <c r="B97" s="133" t="s">
        <v>116</v>
      </c>
      <c r="C97" s="3" t="s">
        <v>1169</v>
      </c>
      <c r="D97" s="4" t="s">
        <v>158</v>
      </c>
      <c r="E97" s="5">
        <v>830140471</v>
      </c>
      <c r="F97" s="134">
        <v>7</v>
      </c>
      <c r="G97" s="135" t="s">
        <v>1170</v>
      </c>
      <c r="H97" s="89" t="s">
        <v>542</v>
      </c>
      <c r="I97" s="145">
        <v>44707</v>
      </c>
      <c r="J97" s="145">
        <f>'TOTAL CONTRATOS'!F146</f>
        <v>44725</v>
      </c>
      <c r="K97" s="145">
        <f>'TOTAL CONTRATOS'!G146</f>
        <v>44785</v>
      </c>
      <c r="L97" s="84" t="s">
        <v>1028</v>
      </c>
      <c r="M97" s="146">
        <v>44691</v>
      </c>
      <c r="N97" s="145" t="str">
        <f>'TOTAL CONTRATOS'!J146</f>
        <v>A020202008007013-20</v>
      </c>
      <c r="O97" s="145" t="str">
        <f>'TOTAL CONTRATOS'!K146</f>
        <v>496</v>
      </c>
      <c r="P97" s="145">
        <f>'TOTAL CONTRATOS'!L146</f>
        <v>44707</v>
      </c>
      <c r="Q97" s="63">
        <v>4260200</v>
      </c>
      <c r="R97" s="138" t="s">
        <v>1171</v>
      </c>
      <c r="S97" s="138"/>
      <c r="T97" s="138"/>
      <c r="U97" s="138"/>
      <c r="V97" s="65" t="s">
        <v>64</v>
      </c>
      <c r="W97" s="65" t="s">
        <v>64</v>
      </c>
      <c r="X97" s="65" t="s">
        <v>64</v>
      </c>
      <c r="Y97" s="65" t="s">
        <v>64</v>
      </c>
      <c r="Z97" s="65" t="s">
        <v>64</v>
      </c>
      <c r="AA97" s="145" t="s">
        <v>64</v>
      </c>
      <c r="AB97" s="140">
        <f>+Q97</f>
        <v>4260200</v>
      </c>
      <c r="AC97" s="123" t="e">
        <f>+'TOTAL CONTRATOS'!#REF!</f>
        <v>#REF!</v>
      </c>
      <c r="AD97" s="119" t="e">
        <f>+AB97-AC97</f>
        <v>#REF!</v>
      </c>
      <c r="AE97" s="120" t="e">
        <f t="shared" si="23"/>
        <v>#REF!</v>
      </c>
      <c r="AF97" s="55">
        <v>0</v>
      </c>
      <c r="AG97" s="4" t="s">
        <v>527</v>
      </c>
      <c r="AH97" s="3" t="s">
        <v>528</v>
      </c>
      <c r="AI97" s="5">
        <v>80149659</v>
      </c>
      <c r="AJ97" s="5">
        <v>5</v>
      </c>
      <c r="AK97" s="143" t="s">
        <v>241</v>
      </c>
      <c r="AL97" s="3"/>
      <c r="AM97" s="138" t="s">
        <v>1172</v>
      </c>
      <c r="AN97" s="3" t="s">
        <v>66</v>
      </c>
      <c r="AO97" s="54" t="s">
        <v>66</v>
      </c>
      <c r="AP97" s="3" t="s">
        <v>66</v>
      </c>
      <c r="AQ97" s="3" t="s">
        <v>66</v>
      </c>
      <c r="AR97" s="54" t="s">
        <v>66</v>
      </c>
      <c r="AS97" s="3" t="s">
        <v>77</v>
      </c>
      <c r="AT97" s="147"/>
      <c r="AU97" s="77"/>
      <c r="AV97" s="77"/>
      <c r="AW97" s="24">
        <f t="shared" si="24"/>
        <v>0</v>
      </c>
      <c r="AX97" s="149" t="s">
        <v>78</v>
      </c>
      <c r="AY97" s="24" t="s">
        <v>79</v>
      </c>
      <c r="AZ97" s="157" t="s">
        <v>66</v>
      </c>
      <c r="BA97" s="157" t="s">
        <v>66</v>
      </c>
      <c r="BB97" s="76" t="s">
        <v>66</v>
      </c>
      <c r="BC97" s="61" t="s">
        <v>1173</v>
      </c>
      <c r="BD97" s="61" t="s">
        <v>1174</v>
      </c>
      <c r="BE97" s="150" t="s">
        <v>71</v>
      </c>
    </row>
    <row r="98" spans="1:58" ht="78.75" customHeight="1" x14ac:dyDescent="0.25">
      <c r="A98" s="112" t="s">
        <v>605</v>
      </c>
      <c r="B98" s="133" t="s">
        <v>102</v>
      </c>
      <c r="C98" s="3" t="s">
        <v>606</v>
      </c>
      <c r="D98" s="4" t="s">
        <v>158</v>
      </c>
      <c r="E98" s="8">
        <v>800066001</v>
      </c>
      <c r="F98" s="134">
        <v>3</v>
      </c>
      <c r="G98" s="135" t="s">
        <v>655</v>
      </c>
      <c r="H98" s="62" t="s">
        <v>533</v>
      </c>
      <c r="I98" s="145">
        <v>44621</v>
      </c>
      <c r="J98" s="145">
        <f>'TOTAL CONTRATOS'!F90</f>
        <v>44623</v>
      </c>
      <c r="K98" s="146">
        <f>'TOTAL CONTRATOS'!G90</f>
        <v>44928</v>
      </c>
      <c r="L98" s="137" t="s">
        <v>656</v>
      </c>
      <c r="M98" s="136">
        <v>44592</v>
      </c>
      <c r="N98" s="106" t="s">
        <v>160</v>
      </c>
      <c r="O98" s="137" t="s">
        <v>1008</v>
      </c>
      <c r="P98" s="146">
        <v>44623</v>
      </c>
      <c r="Q98" s="63">
        <v>90000000</v>
      </c>
      <c r="R98" s="138" t="s">
        <v>657</v>
      </c>
      <c r="S98" s="138"/>
      <c r="T98" s="138"/>
      <c r="U98" s="138"/>
      <c r="V98" s="139">
        <v>0.2</v>
      </c>
      <c r="W98" s="139">
        <v>0.1</v>
      </c>
      <c r="X98" s="139" t="s">
        <v>64</v>
      </c>
      <c r="Y98" s="139" t="s">
        <v>64</v>
      </c>
      <c r="Z98" s="139" t="s">
        <v>64</v>
      </c>
      <c r="AA98" s="145" t="s">
        <v>64</v>
      </c>
      <c r="AB98" s="141">
        <f>+Q98</f>
        <v>90000000</v>
      </c>
      <c r="AC98" s="123" t="e">
        <f>+'TOTAL CONTRATOS'!#REF!</f>
        <v>#REF!</v>
      </c>
      <c r="AD98" s="59" t="e">
        <f t="shared" ref="AD98:AD104" si="25">SUM(AB98-AC98)</f>
        <v>#REF!</v>
      </c>
      <c r="AE98" s="60" t="e">
        <f t="shared" si="23"/>
        <v>#REF!</v>
      </c>
      <c r="AF98" s="126" t="e">
        <f>+'TOTAL CONTRATOS'!#REF!</f>
        <v>#REF!</v>
      </c>
      <c r="AG98" s="4" t="s">
        <v>675</v>
      </c>
      <c r="AH98" s="3" t="s">
        <v>676</v>
      </c>
      <c r="AI98" s="5">
        <v>53133739</v>
      </c>
      <c r="AJ98" s="5">
        <v>8</v>
      </c>
      <c r="AK98" s="143" t="s">
        <v>697</v>
      </c>
      <c r="AL98" s="144"/>
      <c r="AM98" s="138" t="s">
        <v>1009</v>
      </c>
      <c r="AN98" s="3" t="s">
        <v>66</v>
      </c>
      <c r="AO98" s="91" t="s">
        <v>66</v>
      </c>
      <c r="AP98" s="89" t="s">
        <v>66</v>
      </c>
      <c r="AQ98" s="89" t="s">
        <v>66</v>
      </c>
      <c r="AR98" s="91" t="s">
        <v>66</v>
      </c>
      <c r="AS98" s="3" t="s">
        <v>77</v>
      </c>
      <c r="AT98" s="147">
        <f t="shared" ref="AT98:AT117" si="26">+K98-J98</f>
        <v>305</v>
      </c>
      <c r="AU98" s="99">
        <v>44620</v>
      </c>
      <c r="AV98" s="99">
        <v>44621</v>
      </c>
      <c r="AW98" s="24">
        <f t="shared" si="24"/>
        <v>2</v>
      </c>
      <c r="AX98" s="149" t="s">
        <v>78</v>
      </c>
      <c r="AY98" s="24" t="s">
        <v>79</v>
      </c>
      <c r="AZ98" s="86" t="s">
        <v>66</v>
      </c>
      <c r="BA98" s="149" t="e">
        <f>'TOTAL CONTRATOS'!#REF!</f>
        <v>#REF!</v>
      </c>
      <c r="BB98" s="151" t="s">
        <v>66</v>
      </c>
      <c r="BC98" s="61" t="e">
        <f>'TOTAL CONTRATOS'!#REF!</f>
        <v>#REF!</v>
      </c>
      <c r="BD98" s="61" t="e">
        <f>'TOTAL CONTRATOS'!#REF!</f>
        <v>#REF!</v>
      </c>
      <c r="BE98" s="150" t="s">
        <v>1010</v>
      </c>
    </row>
    <row r="99" spans="1:58" ht="78.75" customHeight="1" x14ac:dyDescent="0.25">
      <c r="A99" s="112" t="s">
        <v>880</v>
      </c>
      <c r="B99" s="133" t="s">
        <v>102</v>
      </c>
      <c r="C99" s="4" t="s">
        <v>881</v>
      </c>
      <c r="D99" s="83" t="s">
        <v>113</v>
      </c>
      <c r="E99" s="8">
        <v>860048783</v>
      </c>
      <c r="F99" s="8">
        <v>6</v>
      </c>
      <c r="G99" s="135" t="s">
        <v>887</v>
      </c>
      <c r="H99" s="62" t="s">
        <v>648</v>
      </c>
      <c r="I99" s="145">
        <v>44648</v>
      </c>
      <c r="J99" s="145">
        <f>'TOTAL CONTRATOS'!F120</f>
        <v>44652</v>
      </c>
      <c r="K99" s="146" t="str">
        <f>'TOTAL CONTRATOS'!G120</f>
        <v>P</v>
      </c>
      <c r="L99" s="84" t="s">
        <v>888</v>
      </c>
      <c r="M99" s="136">
        <v>44600</v>
      </c>
      <c r="N99" s="106" t="s">
        <v>882</v>
      </c>
      <c r="O99" s="67" t="s">
        <v>925</v>
      </c>
      <c r="P99" s="146">
        <v>44651</v>
      </c>
      <c r="Q99" s="63">
        <v>56802412</v>
      </c>
      <c r="R99" s="138" t="s">
        <v>883</v>
      </c>
      <c r="S99" s="138"/>
      <c r="T99" s="135"/>
      <c r="U99" s="138"/>
      <c r="V99" s="139">
        <v>0.2</v>
      </c>
      <c r="W99" s="139" t="s">
        <v>64</v>
      </c>
      <c r="X99" s="139" t="s">
        <v>64</v>
      </c>
      <c r="Y99" s="139" t="s">
        <v>64</v>
      </c>
      <c r="Z99" s="139" t="s">
        <v>64</v>
      </c>
      <c r="AA99" s="145" t="s">
        <v>64</v>
      </c>
      <c r="AB99" s="141">
        <f>SUM(Q99)</f>
        <v>56802412</v>
      </c>
      <c r="AC99" s="123" t="e">
        <f>+'TOTAL CONTRATOS'!#REF!</f>
        <v>#REF!</v>
      </c>
      <c r="AD99" s="127" t="e">
        <f t="shared" si="25"/>
        <v>#REF!</v>
      </c>
      <c r="AE99" s="128" t="e">
        <f t="shared" si="23"/>
        <v>#REF!</v>
      </c>
      <c r="AF99" s="126" t="e">
        <f>+'TOTAL CONTRATOS'!#REF!</f>
        <v>#REF!</v>
      </c>
      <c r="AG99" s="3" t="s">
        <v>85</v>
      </c>
      <c r="AH99" s="3" t="s">
        <v>340</v>
      </c>
      <c r="AI99" s="8">
        <v>51736889</v>
      </c>
      <c r="AJ99" s="7">
        <v>5</v>
      </c>
      <c r="AK99" s="143" t="s">
        <v>885</v>
      </c>
      <c r="AL99" s="138"/>
      <c r="AM99" s="138" t="s">
        <v>884</v>
      </c>
      <c r="AN99" s="3" t="s">
        <v>66</v>
      </c>
      <c r="AO99" s="91" t="s">
        <v>66</v>
      </c>
      <c r="AP99" s="144" t="s">
        <v>66</v>
      </c>
      <c r="AQ99" s="144" t="s">
        <v>66</v>
      </c>
      <c r="AR99" s="91" t="s">
        <v>66</v>
      </c>
      <c r="AS99" s="3" t="s">
        <v>77</v>
      </c>
      <c r="AT99" s="147" t="e">
        <f t="shared" si="26"/>
        <v>#VALUE!</v>
      </c>
      <c r="AU99" s="99">
        <v>44642</v>
      </c>
      <c r="AV99" s="99">
        <v>44645</v>
      </c>
      <c r="AW99" s="24">
        <f t="shared" si="24"/>
        <v>4</v>
      </c>
      <c r="AX99" s="148" t="s">
        <v>78</v>
      </c>
      <c r="AY99" s="24" t="s">
        <v>79</v>
      </c>
      <c r="AZ99" s="24" t="s">
        <v>66</v>
      </c>
      <c r="BA99" s="149" t="e">
        <f>'TOTAL CONTRATOS'!#REF!</f>
        <v>#REF!</v>
      </c>
      <c r="BB99" s="76" t="s">
        <v>66</v>
      </c>
      <c r="BC99" s="61" t="e">
        <f>'TOTAL CONTRATOS'!#REF!</f>
        <v>#REF!</v>
      </c>
      <c r="BD99" s="61" t="e">
        <f>'TOTAL CONTRATOS'!#REF!</f>
        <v>#REF!</v>
      </c>
      <c r="BE99" s="150" t="s">
        <v>886</v>
      </c>
      <c r="BF99" s="1" t="s">
        <v>913</v>
      </c>
    </row>
    <row r="100" spans="1:58" ht="78.75" customHeight="1" x14ac:dyDescent="0.25">
      <c r="A100" s="112" t="s">
        <v>1117</v>
      </c>
      <c r="B100" s="133" t="s">
        <v>112</v>
      </c>
      <c r="C100" s="4" t="s">
        <v>179</v>
      </c>
      <c r="D100" s="68" t="s">
        <v>55</v>
      </c>
      <c r="E100" s="8">
        <v>52874112</v>
      </c>
      <c r="F100" s="8">
        <v>6</v>
      </c>
      <c r="G100" s="135" t="s">
        <v>309</v>
      </c>
      <c r="H100" s="62" t="s">
        <v>89</v>
      </c>
      <c r="I100" s="145">
        <v>44693</v>
      </c>
      <c r="J100" s="145">
        <f>'TOTAL CONTRATOS'!F141</f>
        <v>44714</v>
      </c>
      <c r="K100" s="146">
        <f>'TOTAL CONTRATOS'!G141</f>
        <v>44958</v>
      </c>
      <c r="L100" s="84" t="s">
        <v>1122</v>
      </c>
      <c r="M100" s="136">
        <v>44670</v>
      </c>
      <c r="N100" s="106"/>
      <c r="O100" s="67" t="s">
        <v>72</v>
      </c>
      <c r="P100" s="146" t="s">
        <v>72</v>
      </c>
      <c r="Q100" s="63">
        <v>25000000</v>
      </c>
      <c r="R100" s="138" t="s">
        <v>1121</v>
      </c>
      <c r="S100" s="138"/>
      <c r="T100" s="135"/>
      <c r="U100" s="138"/>
      <c r="V100" s="139">
        <v>0.2</v>
      </c>
      <c r="W100" s="139">
        <v>0.1</v>
      </c>
      <c r="X100" s="139" t="s">
        <v>64</v>
      </c>
      <c r="Y100" s="139" t="s">
        <v>64</v>
      </c>
      <c r="Z100" s="139" t="s">
        <v>64</v>
      </c>
      <c r="AA100" s="145"/>
      <c r="AB100" s="141">
        <f>SUM(Q100)</f>
        <v>25000000</v>
      </c>
      <c r="AC100" s="123" t="e">
        <f>+'TOTAL CONTRATOS'!#REF!</f>
        <v>#REF!</v>
      </c>
      <c r="AD100" s="127" t="e">
        <f t="shared" si="25"/>
        <v>#REF!</v>
      </c>
      <c r="AE100" s="128" t="e">
        <f>+AC100*100/AB100</f>
        <v>#REF!</v>
      </c>
      <c r="AF100" s="126" t="e">
        <f>+'TOTAL CONTRATOS'!#REF!</f>
        <v>#REF!</v>
      </c>
      <c r="AG100" s="4" t="s">
        <v>1069</v>
      </c>
      <c r="AH100" s="3" t="s">
        <v>1070</v>
      </c>
      <c r="AI100" s="5" t="s">
        <v>1101</v>
      </c>
      <c r="AJ100" s="5" t="s">
        <v>1102</v>
      </c>
      <c r="AK100" s="143" t="s">
        <v>65</v>
      </c>
      <c r="AL100" s="138"/>
      <c r="AM100" s="138"/>
      <c r="AN100" s="3" t="s">
        <v>66</v>
      </c>
      <c r="AO100" s="3"/>
      <c r="AP100" s="3"/>
      <c r="AQ100" s="3"/>
      <c r="AR100" s="3"/>
      <c r="AS100" s="3"/>
      <c r="AT100" s="147">
        <f t="shared" si="26"/>
        <v>244</v>
      </c>
      <c r="AU100" s="151"/>
      <c r="AV100" s="151"/>
      <c r="AW100" s="24"/>
      <c r="AX100" s="148" t="s">
        <v>69</v>
      </c>
      <c r="AY100" s="24" t="s">
        <v>79</v>
      </c>
      <c r="AZ100" s="86"/>
      <c r="BA100" s="149"/>
      <c r="BB100" s="151"/>
      <c r="BC100" s="61" t="e">
        <f>'TOTAL CONTRATOS'!#REF!</f>
        <v>#REF!</v>
      </c>
      <c r="BD100" s="61" t="e">
        <f>'TOTAL CONTRATOS'!#REF!</f>
        <v>#REF!</v>
      </c>
      <c r="BE100" s="150" t="s">
        <v>71</v>
      </c>
    </row>
    <row r="101" spans="1:58" ht="78.75" customHeight="1" x14ac:dyDescent="0.25">
      <c r="A101" s="112" t="s">
        <v>392</v>
      </c>
      <c r="B101" s="133" t="s">
        <v>457</v>
      </c>
      <c r="C101" s="3" t="s">
        <v>458</v>
      </c>
      <c r="D101" s="4" t="s">
        <v>55</v>
      </c>
      <c r="E101" s="8">
        <v>1016094217</v>
      </c>
      <c r="F101" s="134">
        <v>3</v>
      </c>
      <c r="G101" s="135" t="s">
        <v>461</v>
      </c>
      <c r="H101" s="62" t="s">
        <v>89</v>
      </c>
      <c r="I101" s="145">
        <v>44594</v>
      </c>
      <c r="J101" s="145">
        <f>'TOTAL CONTRATOS'!F53</f>
        <v>44595</v>
      </c>
      <c r="K101" s="146">
        <f>'TOTAL CONTRATOS'!G53</f>
        <v>44783</v>
      </c>
      <c r="L101" s="137" t="s">
        <v>462</v>
      </c>
      <c r="M101" s="146">
        <v>44575</v>
      </c>
      <c r="N101" s="106" t="s">
        <v>160</v>
      </c>
      <c r="O101" s="137" t="s">
        <v>949</v>
      </c>
      <c r="P101" s="145">
        <v>44595</v>
      </c>
      <c r="Q101" s="63">
        <v>12654720</v>
      </c>
      <c r="R101" s="138" t="s">
        <v>186</v>
      </c>
      <c r="S101" s="138"/>
      <c r="T101" s="138"/>
      <c r="U101" s="138"/>
      <c r="V101" s="65">
        <v>0.2</v>
      </c>
      <c r="W101" s="65">
        <v>0.1</v>
      </c>
      <c r="X101" s="65" t="s">
        <v>64</v>
      </c>
      <c r="Y101" s="65" t="s">
        <v>64</v>
      </c>
      <c r="Z101" s="65" t="s">
        <v>64</v>
      </c>
      <c r="AA101" s="145" t="s">
        <v>64</v>
      </c>
      <c r="AB101" s="140">
        <f>SUM(Q101)</f>
        <v>12654720</v>
      </c>
      <c r="AC101" s="123" t="e">
        <f>+'TOTAL CONTRATOS'!#REF!</f>
        <v>#REF!</v>
      </c>
      <c r="AD101" s="124" t="e">
        <f t="shared" si="25"/>
        <v>#REF!</v>
      </c>
      <c r="AE101" s="126" t="e">
        <f>SUM(AC101*100/AB101)</f>
        <v>#REF!</v>
      </c>
      <c r="AF101" s="126" t="e">
        <f>+'TOTAL CONTRATOS'!#REF!</f>
        <v>#REF!</v>
      </c>
      <c r="AG101" s="4" t="s">
        <v>448</v>
      </c>
      <c r="AH101" s="3" t="s">
        <v>449</v>
      </c>
      <c r="AI101" s="5">
        <v>35497735</v>
      </c>
      <c r="AJ101" s="5">
        <v>5</v>
      </c>
      <c r="AK101" s="143" t="s">
        <v>65</v>
      </c>
      <c r="AL101" s="144"/>
      <c r="AM101" s="138" t="e">
        <f>'TOTAL CONTRATOS'!#REF!</f>
        <v>#REF!</v>
      </c>
      <c r="AN101" s="3" t="s">
        <v>66</v>
      </c>
      <c r="AO101" s="91">
        <v>35554</v>
      </c>
      <c r="AP101" s="91" t="s">
        <v>459</v>
      </c>
      <c r="AQ101" s="91" t="s">
        <v>460</v>
      </c>
      <c r="AR101" s="91">
        <v>44595</v>
      </c>
      <c r="AS101" s="3" t="s">
        <v>77</v>
      </c>
      <c r="AT101" s="147">
        <f t="shared" si="26"/>
        <v>188</v>
      </c>
      <c r="AU101" s="99">
        <v>44587</v>
      </c>
      <c r="AV101" s="99">
        <v>44588</v>
      </c>
      <c r="AW101" s="24">
        <f t="shared" ref="AW101:AW117" si="27">IF(AV101="ANULADO","ANULADO",NETWORKDAYS.INTL(AU101,AV101))</f>
        <v>2</v>
      </c>
      <c r="AX101" s="148" t="s">
        <v>104</v>
      </c>
      <c r="AY101" s="24" t="s">
        <v>98</v>
      </c>
      <c r="AZ101" s="86">
        <v>160</v>
      </c>
      <c r="BA101" s="157" t="e">
        <f>'TOTAL CONTRATOS'!#REF!</f>
        <v>#REF!</v>
      </c>
      <c r="BB101" s="151">
        <v>44459</v>
      </c>
      <c r="BC101" s="61" t="e">
        <f>'TOTAL CONTRATOS'!#REF!</f>
        <v>#REF!</v>
      </c>
      <c r="BD101" s="61" t="e">
        <f>'TOTAL CONTRATOS'!#REF!</f>
        <v>#REF!</v>
      </c>
      <c r="BE101" s="150" t="s">
        <v>71</v>
      </c>
    </row>
    <row r="102" spans="1:58" ht="78.75" customHeight="1" x14ac:dyDescent="0.25">
      <c r="A102" s="112" t="s">
        <v>592</v>
      </c>
      <c r="B102" s="133" t="s">
        <v>102</v>
      </c>
      <c r="C102" s="4" t="s">
        <v>596</v>
      </c>
      <c r="D102" s="4" t="s">
        <v>113</v>
      </c>
      <c r="E102" s="8">
        <v>860521236</v>
      </c>
      <c r="F102" s="8">
        <v>7</v>
      </c>
      <c r="G102" s="135" t="s">
        <v>598</v>
      </c>
      <c r="H102" s="144" t="s">
        <v>107</v>
      </c>
      <c r="I102" s="145">
        <v>44617</v>
      </c>
      <c r="J102" s="145">
        <f>'TOTAL CONTRATOS'!F85</f>
        <v>44630</v>
      </c>
      <c r="K102" s="80">
        <f>'TOTAL CONTRATOS'!G85</f>
        <v>44813</v>
      </c>
      <c r="L102" s="84" t="s">
        <v>599</v>
      </c>
      <c r="M102" s="136">
        <v>44603</v>
      </c>
      <c r="N102" s="106" t="s">
        <v>493</v>
      </c>
      <c r="O102" s="67" t="s">
        <v>930</v>
      </c>
      <c r="P102" s="146">
        <v>44630</v>
      </c>
      <c r="Q102" s="63">
        <v>26537833</v>
      </c>
      <c r="R102" s="138" t="s">
        <v>931</v>
      </c>
      <c r="S102" s="138"/>
      <c r="T102" s="138"/>
      <c r="U102" s="138"/>
      <c r="V102" s="65">
        <v>0.2</v>
      </c>
      <c r="W102" s="65">
        <v>0.1</v>
      </c>
      <c r="X102" s="139" t="s">
        <v>64</v>
      </c>
      <c r="Y102" s="139" t="s">
        <v>64</v>
      </c>
      <c r="Z102" s="139" t="s">
        <v>64</v>
      </c>
      <c r="AA102" s="145" t="s">
        <v>64</v>
      </c>
      <c r="AB102" s="141">
        <f>+Q102</f>
        <v>26537833</v>
      </c>
      <c r="AC102" s="123" t="e">
        <f>+'TOTAL CONTRATOS'!#REF!</f>
        <v>#REF!</v>
      </c>
      <c r="AD102" s="142" t="e">
        <f t="shared" si="25"/>
        <v>#REF!</v>
      </c>
      <c r="AE102" s="126" t="e">
        <f>SUM(AC102*100/AB102)</f>
        <v>#REF!</v>
      </c>
      <c r="AF102" s="126" t="e">
        <f>+'TOTAL CONTRATOS'!#REF!</f>
        <v>#REF!</v>
      </c>
      <c r="AG102" s="4" t="s">
        <v>527</v>
      </c>
      <c r="AH102" s="3" t="s">
        <v>528</v>
      </c>
      <c r="AI102" s="5">
        <v>80149659</v>
      </c>
      <c r="AJ102" s="5">
        <v>5</v>
      </c>
      <c r="AK102" s="143" t="s">
        <v>698</v>
      </c>
      <c r="AL102" s="71"/>
      <c r="AM102" s="138" t="s">
        <v>597</v>
      </c>
      <c r="AN102" s="3" t="s">
        <v>159</v>
      </c>
      <c r="AO102" s="91" t="s">
        <v>66</v>
      </c>
      <c r="AP102" s="91" t="s">
        <v>66</v>
      </c>
      <c r="AQ102" s="91" t="s">
        <v>66</v>
      </c>
      <c r="AR102" s="91" t="s">
        <v>66</v>
      </c>
      <c r="AS102" s="3" t="s">
        <v>77</v>
      </c>
      <c r="AT102" s="147">
        <f t="shared" si="26"/>
        <v>183</v>
      </c>
      <c r="AU102" s="99">
        <v>44610</v>
      </c>
      <c r="AV102" s="99">
        <v>44616</v>
      </c>
      <c r="AW102" s="24">
        <f t="shared" si="27"/>
        <v>5</v>
      </c>
      <c r="AX102" s="148" t="s">
        <v>78</v>
      </c>
      <c r="AY102" s="24" t="s">
        <v>79</v>
      </c>
      <c r="AZ102" s="24" t="s">
        <v>66</v>
      </c>
      <c r="BA102" s="149" t="e">
        <f>'TOTAL CONTRATOS'!#REF!</f>
        <v>#REF!</v>
      </c>
      <c r="BB102" s="76" t="s">
        <v>66</v>
      </c>
      <c r="BC102" s="61" t="e">
        <f>'TOTAL CONTRATOS'!#REF!</f>
        <v>#REF!</v>
      </c>
      <c r="BD102" s="61" t="e">
        <f>'TOTAL CONTRATOS'!#REF!</f>
        <v>#REF!</v>
      </c>
      <c r="BE102" s="150" t="s">
        <v>71</v>
      </c>
    </row>
    <row r="103" spans="1:58" ht="78.75" customHeight="1" x14ac:dyDescent="0.25">
      <c r="A103" s="112" t="s">
        <v>1087</v>
      </c>
      <c r="B103" s="133" t="s">
        <v>102</v>
      </c>
      <c r="C103" s="4" t="s">
        <v>1088</v>
      </c>
      <c r="D103" s="68" t="s">
        <v>158</v>
      </c>
      <c r="E103" s="8">
        <v>830047215</v>
      </c>
      <c r="F103" s="8">
        <v>0</v>
      </c>
      <c r="G103" s="135" t="s">
        <v>1089</v>
      </c>
      <c r="H103" s="62" t="s">
        <v>89</v>
      </c>
      <c r="I103" s="145">
        <v>44686</v>
      </c>
      <c r="J103" s="145">
        <f>'TOTAL CONTRATOS'!F137</f>
        <v>44690</v>
      </c>
      <c r="K103" s="146">
        <f>'TOTAL CONTRATOS'!G137</f>
        <v>44934</v>
      </c>
      <c r="L103" s="84" t="s">
        <v>867</v>
      </c>
      <c r="M103" s="136">
        <v>44656</v>
      </c>
      <c r="N103" s="106" t="s">
        <v>493</v>
      </c>
      <c r="O103" s="67" t="s">
        <v>1113</v>
      </c>
      <c r="P103" s="146">
        <v>44690</v>
      </c>
      <c r="Q103" s="63">
        <v>427500000</v>
      </c>
      <c r="R103" s="138" t="s">
        <v>1090</v>
      </c>
      <c r="S103" s="138"/>
      <c r="T103" s="135"/>
      <c r="U103" s="138"/>
      <c r="V103" s="139">
        <v>0.2</v>
      </c>
      <c r="W103" s="139">
        <v>0.2</v>
      </c>
      <c r="X103" s="139" t="s">
        <v>64</v>
      </c>
      <c r="Y103" s="139">
        <v>0.1</v>
      </c>
      <c r="Z103" s="139" t="s">
        <v>64</v>
      </c>
      <c r="AA103" s="145" t="s">
        <v>64</v>
      </c>
      <c r="AB103" s="141">
        <f>SUM(Q103)</f>
        <v>427500000</v>
      </c>
      <c r="AC103" s="123" t="e">
        <f>+'TOTAL CONTRATOS'!#REF!</f>
        <v>#REF!</v>
      </c>
      <c r="AD103" s="127" t="e">
        <f t="shared" si="25"/>
        <v>#REF!</v>
      </c>
      <c r="AE103" s="128" t="e">
        <f>+AC103*100/AB103</f>
        <v>#REF!</v>
      </c>
      <c r="AF103" s="126" t="e">
        <f>+'TOTAL CONTRATOS'!#REF!</f>
        <v>#REF!</v>
      </c>
      <c r="AG103" s="3" t="s">
        <v>1091</v>
      </c>
      <c r="AH103" s="3" t="s">
        <v>1092</v>
      </c>
      <c r="AI103" s="8" t="s">
        <v>1093</v>
      </c>
      <c r="AJ103" s="7" t="s">
        <v>1094</v>
      </c>
      <c r="AK103" s="143" t="s">
        <v>1095</v>
      </c>
      <c r="AL103" s="138"/>
      <c r="AM103" s="138" t="s">
        <v>1096</v>
      </c>
      <c r="AN103" s="3">
        <v>1000000000</v>
      </c>
      <c r="AO103" s="144" t="s">
        <v>66</v>
      </c>
      <c r="AP103" s="143" t="s">
        <v>66</v>
      </c>
      <c r="AQ103" s="143" t="s">
        <v>66</v>
      </c>
      <c r="AR103" s="85" t="s">
        <v>66</v>
      </c>
      <c r="AS103" s="143" t="s">
        <v>77</v>
      </c>
      <c r="AT103" s="147">
        <f t="shared" si="26"/>
        <v>244</v>
      </c>
      <c r="AU103" s="151">
        <v>44684</v>
      </c>
      <c r="AV103" s="151">
        <v>44685</v>
      </c>
      <c r="AW103" s="24">
        <f t="shared" si="27"/>
        <v>2</v>
      </c>
      <c r="AX103" s="148" t="s">
        <v>83</v>
      </c>
      <c r="AY103" s="24" t="s">
        <v>79</v>
      </c>
      <c r="AZ103" s="24" t="s">
        <v>66</v>
      </c>
      <c r="BA103" s="157" t="e">
        <f>'TOTAL CONTRATOS'!#REF!</f>
        <v>#REF!</v>
      </c>
      <c r="BB103" s="76" t="s">
        <v>66</v>
      </c>
      <c r="BC103" s="61" t="e">
        <f>'TOTAL CONTRATOS'!#REF!</f>
        <v>#REF!</v>
      </c>
      <c r="BD103" s="61" t="e">
        <f>'TOTAL CONTRATOS'!#REF!</f>
        <v>#REF!</v>
      </c>
      <c r="BE103" s="150" t="s">
        <v>1097</v>
      </c>
    </row>
    <row r="104" spans="1:58" ht="78.75" customHeight="1" x14ac:dyDescent="0.25">
      <c r="A104" s="112" t="s">
        <v>291</v>
      </c>
      <c r="B104" s="133" t="s">
        <v>102</v>
      </c>
      <c r="C104" s="4" t="s">
        <v>106</v>
      </c>
      <c r="D104" s="4" t="s">
        <v>55</v>
      </c>
      <c r="E104" s="8">
        <v>32181390</v>
      </c>
      <c r="F104" s="134">
        <v>1</v>
      </c>
      <c r="G104" s="135" t="s">
        <v>180</v>
      </c>
      <c r="H104" s="138" t="s">
        <v>295</v>
      </c>
      <c r="I104" s="145">
        <v>44579</v>
      </c>
      <c r="J104" s="79">
        <f>'TOTAL CONTRATOS'!F21</f>
        <v>44580</v>
      </c>
      <c r="K104" s="146">
        <f>'TOTAL CONTRATOS'!G21</f>
        <v>44742</v>
      </c>
      <c r="L104" s="137" t="s">
        <v>321</v>
      </c>
      <c r="M104" s="136">
        <v>44579</v>
      </c>
      <c r="N104" s="106" t="s">
        <v>165</v>
      </c>
      <c r="O104" s="137" t="s">
        <v>72</v>
      </c>
      <c r="P104" s="122">
        <v>44580</v>
      </c>
      <c r="Q104" s="63">
        <v>23025595</v>
      </c>
      <c r="R104" s="138" t="s">
        <v>73</v>
      </c>
      <c r="S104" s="138"/>
      <c r="T104" s="87"/>
      <c r="U104" s="138"/>
      <c r="V104" s="139">
        <v>0.2</v>
      </c>
      <c r="W104" s="139">
        <v>0.1</v>
      </c>
      <c r="X104" s="139" t="s">
        <v>64</v>
      </c>
      <c r="Y104" s="139" t="s">
        <v>64</v>
      </c>
      <c r="Z104" s="139" t="s">
        <v>64</v>
      </c>
      <c r="AA104" s="139" t="s">
        <v>64</v>
      </c>
      <c r="AB104" s="140">
        <f>SUM(Q104)</f>
        <v>23025595</v>
      </c>
      <c r="AC104" s="123" t="e">
        <f>+'TOTAL CONTRATOS'!#REF!</f>
        <v>#REF!</v>
      </c>
      <c r="AD104" s="142" t="e">
        <f t="shared" si="25"/>
        <v>#REF!</v>
      </c>
      <c r="AE104" s="64" t="e">
        <f t="shared" ref="AE104:AE121" si="28">SUM(AC104*100/AB104)</f>
        <v>#REF!</v>
      </c>
      <c r="AF104" s="126" t="e">
        <f>+'TOTAL CONTRATOS'!#REF!</f>
        <v>#REF!</v>
      </c>
      <c r="AG104" s="4" t="s">
        <v>108</v>
      </c>
      <c r="AH104" s="3" t="s">
        <v>109</v>
      </c>
      <c r="AI104" s="8">
        <v>1098314673</v>
      </c>
      <c r="AJ104" s="5">
        <v>5</v>
      </c>
      <c r="AK104" s="143" t="s">
        <v>72</v>
      </c>
      <c r="AL104" s="144"/>
      <c r="AM104" s="138" t="s">
        <v>220</v>
      </c>
      <c r="AN104" s="3" t="s">
        <v>66</v>
      </c>
      <c r="AO104" s="91">
        <v>30227</v>
      </c>
      <c r="AP104" s="3" t="s">
        <v>92</v>
      </c>
      <c r="AQ104" s="3" t="s">
        <v>88</v>
      </c>
      <c r="AR104" s="91">
        <v>44580</v>
      </c>
      <c r="AS104" s="3" t="s">
        <v>77</v>
      </c>
      <c r="AT104" s="147">
        <f t="shared" si="26"/>
        <v>162</v>
      </c>
      <c r="AU104" s="151">
        <v>44578</v>
      </c>
      <c r="AV104" s="151">
        <v>44580</v>
      </c>
      <c r="AW104" s="24">
        <f t="shared" si="27"/>
        <v>3</v>
      </c>
      <c r="AX104" s="148" t="s">
        <v>78</v>
      </c>
      <c r="AY104" s="24" t="s">
        <v>79</v>
      </c>
      <c r="AZ104" s="152">
        <v>80</v>
      </c>
      <c r="BA104" s="149" t="e">
        <f>'TOTAL CONTRATOS'!#REF!</f>
        <v>#REF!</v>
      </c>
      <c r="BB104" s="151">
        <v>43476</v>
      </c>
      <c r="BC104" s="155" t="e">
        <f>'TOTAL CONTRATOS'!#REF!</f>
        <v>#REF!</v>
      </c>
      <c r="BD104" s="155" t="e">
        <f>'TOTAL CONTRATOS'!#REF!</f>
        <v>#REF!</v>
      </c>
      <c r="BE104" s="150" t="s">
        <v>71</v>
      </c>
    </row>
    <row r="105" spans="1:58" ht="78.75" customHeight="1" x14ac:dyDescent="0.25">
      <c r="A105" s="112" t="s">
        <v>810</v>
      </c>
      <c r="B105" s="133" t="s">
        <v>102</v>
      </c>
      <c r="C105" s="3" t="s">
        <v>812</v>
      </c>
      <c r="D105" s="4" t="s">
        <v>113</v>
      </c>
      <c r="E105" s="8">
        <v>830037696</v>
      </c>
      <c r="F105" s="134">
        <v>7</v>
      </c>
      <c r="G105" s="135" t="s">
        <v>811</v>
      </c>
      <c r="H105" s="144" t="s">
        <v>184</v>
      </c>
      <c r="I105" s="145">
        <v>44637</v>
      </c>
      <c r="J105" s="145">
        <f>'TOTAL CONTRATOS'!F115</f>
        <v>44637</v>
      </c>
      <c r="K105" s="146">
        <f>'TOTAL CONTRATOS'!G115</f>
        <v>44942</v>
      </c>
      <c r="L105" s="137" t="s">
        <v>813</v>
      </c>
      <c r="M105" s="146">
        <v>44593</v>
      </c>
      <c r="N105" s="106" t="s">
        <v>571</v>
      </c>
      <c r="O105" s="137" t="s">
        <v>904</v>
      </c>
      <c r="P105" s="146">
        <v>44637</v>
      </c>
      <c r="Q105" s="63">
        <v>80000000</v>
      </c>
      <c r="R105" s="138" t="s">
        <v>814</v>
      </c>
      <c r="S105" s="135"/>
      <c r="T105" s="135"/>
      <c r="U105" s="138"/>
      <c r="V105" s="65">
        <v>0.2</v>
      </c>
      <c r="W105" s="65">
        <v>0.1</v>
      </c>
      <c r="X105" s="65" t="s">
        <v>64</v>
      </c>
      <c r="Y105" s="65">
        <v>0.1</v>
      </c>
      <c r="Z105" s="65" t="s">
        <v>64</v>
      </c>
      <c r="AA105" s="145" t="s">
        <v>64</v>
      </c>
      <c r="AB105" s="141">
        <f>+Q105</f>
        <v>80000000</v>
      </c>
      <c r="AC105" s="123" t="e">
        <f>+'TOTAL CONTRATOS'!#REF!</f>
        <v>#REF!</v>
      </c>
      <c r="AD105" s="127" t="e">
        <f>+AB105-AC105</f>
        <v>#REF!</v>
      </c>
      <c r="AE105" s="128" t="e">
        <f t="shared" si="28"/>
        <v>#REF!</v>
      </c>
      <c r="AF105" s="126" t="e">
        <f>+'TOTAL CONTRATOS'!#REF!</f>
        <v>#REF!</v>
      </c>
      <c r="AG105" s="4" t="s">
        <v>170</v>
      </c>
      <c r="AH105" s="3" t="s">
        <v>169</v>
      </c>
      <c r="AI105" s="5">
        <v>22732243</v>
      </c>
      <c r="AJ105" s="5">
        <v>4</v>
      </c>
      <c r="AK105" s="143" t="s">
        <v>815</v>
      </c>
      <c r="AL105" s="3"/>
      <c r="AM105" s="138" t="s">
        <v>816</v>
      </c>
      <c r="AN105" s="3" t="s">
        <v>193</v>
      </c>
      <c r="AO105" s="3" t="s">
        <v>66</v>
      </c>
      <c r="AP105" s="3" t="s">
        <v>66</v>
      </c>
      <c r="AQ105" s="3" t="s">
        <v>66</v>
      </c>
      <c r="AR105" s="3" t="s">
        <v>66</v>
      </c>
      <c r="AS105" s="3" t="s">
        <v>77</v>
      </c>
      <c r="AT105" s="147">
        <f t="shared" si="26"/>
        <v>305</v>
      </c>
      <c r="AU105" s="151">
        <v>44635</v>
      </c>
      <c r="AV105" s="151">
        <v>44635</v>
      </c>
      <c r="AW105" s="24">
        <f t="shared" si="27"/>
        <v>1</v>
      </c>
      <c r="AX105" s="149" t="s">
        <v>78</v>
      </c>
      <c r="AY105" s="24" t="s">
        <v>79</v>
      </c>
      <c r="AZ105" s="24" t="s">
        <v>66</v>
      </c>
      <c r="BA105" s="149" t="e">
        <f>'TOTAL CONTRATOS'!#REF!</f>
        <v>#REF!</v>
      </c>
      <c r="BB105" s="76" t="s">
        <v>66</v>
      </c>
      <c r="BC105" s="61" t="e">
        <f>'TOTAL CONTRATOS'!#REF!</f>
        <v>#REF!</v>
      </c>
      <c r="BD105" s="61" t="e">
        <f>'TOTAL CONTRATOS'!#REF!</f>
        <v>#REF!</v>
      </c>
      <c r="BE105" s="150" t="s">
        <v>905</v>
      </c>
      <c r="BF105" s="1" t="s">
        <v>287</v>
      </c>
    </row>
    <row r="106" spans="1:58" ht="78.75" customHeight="1" x14ac:dyDescent="0.25">
      <c r="A106" s="112" t="s">
        <v>356</v>
      </c>
      <c r="B106" s="133" t="s">
        <v>102</v>
      </c>
      <c r="C106" s="3" t="s">
        <v>204</v>
      </c>
      <c r="D106" s="4" t="s">
        <v>55</v>
      </c>
      <c r="E106" s="8">
        <v>52036933</v>
      </c>
      <c r="F106" s="134">
        <v>1</v>
      </c>
      <c r="G106" s="135" t="s">
        <v>203</v>
      </c>
      <c r="H106" s="135" t="s">
        <v>295</v>
      </c>
      <c r="I106" s="79">
        <v>44562</v>
      </c>
      <c r="J106" s="145">
        <f>'TOTAL CONTRATOS'!F41</f>
        <v>44588</v>
      </c>
      <c r="K106" s="146">
        <f>'TOTAL CONTRATOS'!G41</f>
        <v>44742</v>
      </c>
      <c r="L106" s="137" t="s">
        <v>382</v>
      </c>
      <c r="M106" s="146">
        <v>44575</v>
      </c>
      <c r="N106" s="106" t="s">
        <v>157</v>
      </c>
      <c r="O106" s="137" t="s">
        <v>72</v>
      </c>
      <c r="P106" s="114">
        <v>44588</v>
      </c>
      <c r="Q106" s="63">
        <v>14494480</v>
      </c>
      <c r="R106" s="138" t="s">
        <v>205</v>
      </c>
      <c r="S106" s="138"/>
      <c r="T106" s="138"/>
      <c r="U106" s="138"/>
      <c r="V106" s="139">
        <v>0.2</v>
      </c>
      <c r="W106" s="139">
        <v>0.1</v>
      </c>
      <c r="X106" s="65" t="s">
        <v>64</v>
      </c>
      <c r="Y106" s="65" t="s">
        <v>64</v>
      </c>
      <c r="Z106" s="65" t="s">
        <v>64</v>
      </c>
      <c r="AA106" s="145" t="s">
        <v>64</v>
      </c>
      <c r="AB106" s="107">
        <f>SUM(Q106)</f>
        <v>14494480</v>
      </c>
      <c r="AC106" s="123" t="e">
        <f>+'TOTAL CONTRATOS'!#REF!</f>
        <v>#REF!</v>
      </c>
      <c r="AD106" s="142" t="e">
        <f>SUM(AB106-AC106)</f>
        <v>#REF!</v>
      </c>
      <c r="AE106" s="64" t="e">
        <f t="shared" si="28"/>
        <v>#REF!</v>
      </c>
      <c r="AF106" s="126" t="e">
        <f>+'TOTAL CONTRATOS'!#REF!</f>
        <v>#REF!</v>
      </c>
      <c r="AG106" s="4" t="s">
        <v>206</v>
      </c>
      <c r="AH106" s="3" t="s">
        <v>136</v>
      </c>
      <c r="AI106" s="8">
        <v>19327262</v>
      </c>
      <c r="AJ106" s="5">
        <v>7</v>
      </c>
      <c r="AK106" s="143" t="s">
        <v>72</v>
      </c>
      <c r="AL106" s="3"/>
      <c r="AM106" s="135" t="s">
        <v>207</v>
      </c>
      <c r="AN106" s="3" t="s">
        <v>66</v>
      </c>
      <c r="AO106" s="91">
        <v>43348</v>
      </c>
      <c r="AP106" s="91" t="s">
        <v>123</v>
      </c>
      <c r="AQ106" s="91" t="s">
        <v>200</v>
      </c>
      <c r="AR106" s="91">
        <v>44588</v>
      </c>
      <c r="AS106" s="3" t="s">
        <v>77</v>
      </c>
      <c r="AT106" s="147">
        <f t="shared" si="26"/>
        <v>154</v>
      </c>
      <c r="AU106" s="151">
        <v>44575</v>
      </c>
      <c r="AV106" s="151">
        <v>44582</v>
      </c>
      <c r="AW106" s="24">
        <f t="shared" si="27"/>
        <v>6</v>
      </c>
      <c r="AX106" s="148" t="s">
        <v>78</v>
      </c>
      <c r="AY106" s="24" t="s">
        <v>79</v>
      </c>
      <c r="AZ106" s="152">
        <v>160</v>
      </c>
      <c r="BA106" s="149" t="e">
        <f>'TOTAL CONTRATOS'!#REF!</f>
        <v>#REF!</v>
      </c>
      <c r="BB106" s="76">
        <v>43348</v>
      </c>
      <c r="BC106" s="101" t="e">
        <f>'TOTAL CONTRATOS'!#REF!</f>
        <v>#REF!</v>
      </c>
      <c r="BD106" s="101" t="e">
        <f>'TOTAL CONTRATOS'!#REF!</f>
        <v>#REF!</v>
      </c>
      <c r="BE106" s="150" t="s">
        <v>71</v>
      </c>
    </row>
    <row r="107" spans="1:58" ht="78.75" customHeight="1" x14ac:dyDescent="0.25">
      <c r="A107" s="112" t="s">
        <v>468</v>
      </c>
      <c r="B107" s="133" t="s">
        <v>102</v>
      </c>
      <c r="C107" s="3" t="s">
        <v>469</v>
      </c>
      <c r="D107" s="4" t="s">
        <v>55</v>
      </c>
      <c r="E107" s="8">
        <v>1015420086</v>
      </c>
      <c r="F107" s="134">
        <v>0</v>
      </c>
      <c r="G107" s="135" t="s">
        <v>472</v>
      </c>
      <c r="H107" s="144" t="s">
        <v>473</v>
      </c>
      <c r="I107" s="145">
        <v>44601</v>
      </c>
      <c r="J107" s="145">
        <f>'TOTAL CONTRATOS'!F65</f>
        <v>44603</v>
      </c>
      <c r="K107" s="146">
        <f>'TOTAL CONTRATOS'!G65</f>
        <v>44752</v>
      </c>
      <c r="L107" s="137" t="s">
        <v>474</v>
      </c>
      <c r="M107" s="146">
        <v>44594</v>
      </c>
      <c r="N107" s="106" t="s">
        <v>776</v>
      </c>
      <c r="O107" s="137" t="s">
        <v>936</v>
      </c>
      <c r="P107" s="146">
        <v>44602</v>
      </c>
      <c r="Q107" s="63">
        <v>10500000</v>
      </c>
      <c r="R107" s="138" t="s">
        <v>475</v>
      </c>
      <c r="S107" s="138"/>
      <c r="T107" s="135"/>
      <c r="U107" s="138"/>
      <c r="V107" s="65">
        <v>0.2</v>
      </c>
      <c r="W107" s="65">
        <v>0.1</v>
      </c>
      <c r="X107" s="65" t="s">
        <v>64</v>
      </c>
      <c r="Y107" s="65" t="s">
        <v>64</v>
      </c>
      <c r="Z107" s="65" t="s">
        <v>64</v>
      </c>
      <c r="AA107" s="145" t="s">
        <v>64</v>
      </c>
      <c r="AB107" s="141">
        <f>+Q107</f>
        <v>10500000</v>
      </c>
      <c r="AC107" s="123" t="e">
        <f>+'TOTAL CONTRATOS'!#REF!</f>
        <v>#REF!</v>
      </c>
      <c r="AD107" s="127" t="e">
        <f>SUM(AB107-AC107)</f>
        <v>#REF!</v>
      </c>
      <c r="AE107" s="64" t="e">
        <f t="shared" si="28"/>
        <v>#REF!</v>
      </c>
      <c r="AF107" s="126" t="e">
        <f>+'TOTAL CONTRATOS'!#REF!</f>
        <v>#REF!</v>
      </c>
      <c r="AG107" s="4" t="s">
        <v>470</v>
      </c>
      <c r="AH107" s="3" t="s">
        <v>471</v>
      </c>
      <c r="AI107" s="7">
        <v>79985065</v>
      </c>
      <c r="AJ107" s="69">
        <v>2</v>
      </c>
      <c r="AK107" s="143" t="s">
        <v>65</v>
      </c>
      <c r="AL107" s="3"/>
      <c r="AM107" s="135" t="s">
        <v>937</v>
      </c>
      <c r="AN107" s="3" t="s">
        <v>66</v>
      </c>
      <c r="AO107" s="91">
        <v>33161</v>
      </c>
      <c r="AP107" s="143" t="s">
        <v>92</v>
      </c>
      <c r="AQ107" s="91" t="s">
        <v>68</v>
      </c>
      <c r="AR107" s="91">
        <v>44603</v>
      </c>
      <c r="AS107" s="3" t="s">
        <v>77</v>
      </c>
      <c r="AT107" s="97">
        <f t="shared" si="26"/>
        <v>149</v>
      </c>
      <c r="AU107" s="151">
        <v>44596</v>
      </c>
      <c r="AV107" s="151">
        <v>44600</v>
      </c>
      <c r="AW107" s="24">
        <f t="shared" si="27"/>
        <v>3</v>
      </c>
      <c r="AX107" s="24" t="s">
        <v>104</v>
      </c>
      <c r="AY107" s="24" t="s">
        <v>70</v>
      </c>
      <c r="AZ107" s="24">
        <v>160</v>
      </c>
      <c r="BA107" s="157" t="e">
        <f>'TOTAL CONTRATOS'!#REF!</f>
        <v>#REF!</v>
      </c>
      <c r="BB107" s="76">
        <v>44006</v>
      </c>
      <c r="BC107" s="61" t="e">
        <f>'TOTAL CONTRATOS'!#REF!</f>
        <v>#REF!</v>
      </c>
      <c r="BD107" s="61" t="e">
        <f>'TOTAL CONTRATOS'!#REF!</f>
        <v>#REF!</v>
      </c>
      <c r="BE107" s="150" t="s">
        <v>71</v>
      </c>
    </row>
    <row r="108" spans="1:58" ht="78.75" customHeight="1" x14ac:dyDescent="0.25">
      <c r="A108" s="112" t="s">
        <v>357</v>
      </c>
      <c r="B108" s="133" t="s">
        <v>112</v>
      </c>
      <c r="C108" s="3" t="s">
        <v>215</v>
      </c>
      <c r="D108" s="4" t="s">
        <v>55</v>
      </c>
      <c r="E108" s="8">
        <v>19483991</v>
      </c>
      <c r="F108" s="134">
        <v>5</v>
      </c>
      <c r="G108" s="135" t="s">
        <v>153</v>
      </c>
      <c r="H108" s="144" t="s">
        <v>89</v>
      </c>
      <c r="I108" s="145">
        <v>44588</v>
      </c>
      <c r="J108" s="145">
        <f>'TOTAL CONTRATOS'!F42</f>
        <v>44592</v>
      </c>
      <c r="K108" s="146">
        <f>'TOTAL CONTRATOS'!G42</f>
        <v>44847</v>
      </c>
      <c r="L108" s="137" t="s">
        <v>358</v>
      </c>
      <c r="M108" s="146">
        <v>44580</v>
      </c>
      <c r="N108" s="106" t="s">
        <v>160</v>
      </c>
      <c r="O108" s="137" t="s">
        <v>749</v>
      </c>
      <c r="P108" s="146">
        <v>44592</v>
      </c>
      <c r="Q108" s="63">
        <v>50000000</v>
      </c>
      <c r="R108" s="138" t="s">
        <v>90</v>
      </c>
      <c r="S108" s="138"/>
      <c r="T108" s="135"/>
      <c r="U108" s="138"/>
      <c r="V108" s="65">
        <v>0.2</v>
      </c>
      <c r="W108" s="65">
        <v>0.1</v>
      </c>
      <c r="X108" s="65" t="s">
        <v>64</v>
      </c>
      <c r="Y108" s="65" t="s">
        <v>64</v>
      </c>
      <c r="Z108" s="65" t="s">
        <v>64</v>
      </c>
      <c r="AA108" s="145">
        <v>44773</v>
      </c>
      <c r="AB108" s="107">
        <f>SUM(Q108)</f>
        <v>50000000</v>
      </c>
      <c r="AC108" s="123" t="e">
        <f>+'TOTAL CONTRATOS'!#REF!</f>
        <v>#REF!</v>
      </c>
      <c r="AD108" s="142" t="e">
        <f>SUM(AB108-AC108)</f>
        <v>#REF!</v>
      </c>
      <c r="AE108" s="64" t="e">
        <f t="shared" si="28"/>
        <v>#REF!</v>
      </c>
      <c r="AF108" s="126" t="e">
        <f>+'TOTAL CONTRATOS'!#REF!</f>
        <v>#REF!</v>
      </c>
      <c r="AG108" s="4" t="s">
        <v>298</v>
      </c>
      <c r="AH108" s="3" t="s">
        <v>364</v>
      </c>
      <c r="AI108" s="7" t="s">
        <v>363</v>
      </c>
      <c r="AJ108" s="69" t="s">
        <v>365</v>
      </c>
      <c r="AK108" s="143" t="s">
        <v>65</v>
      </c>
      <c r="AL108" s="3"/>
      <c r="AM108" s="135" t="s">
        <v>1056</v>
      </c>
      <c r="AN108" s="3" t="s">
        <v>66</v>
      </c>
      <c r="AO108" s="91">
        <v>22740</v>
      </c>
      <c r="AP108" s="91" t="s">
        <v>67</v>
      </c>
      <c r="AQ108" s="91" t="s">
        <v>200</v>
      </c>
      <c r="AR108" s="91">
        <v>44590</v>
      </c>
      <c r="AS108" s="3" t="s">
        <v>77</v>
      </c>
      <c r="AT108" s="147">
        <f t="shared" si="26"/>
        <v>255</v>
      </c>
      <c r="AU108" s="151">
        <v>44587</v>
      </c>
      <c r="AV108" s="151">
        <v>44588</v>
      </c>
      <c r="AW108" s="24">
        <f t="shared" si="27"/>
        <v>2</v>
      </c>
      <c r="AX108" s="149" t="s">
        <v>104</v>
      </c>
      <c r="AY108" s="24" t="s">
        <v>79</v>
      </c>
      <c r="AZ108" s="24">
        <v>80</v>
      </c>
      <c r="BA108" s="149" t="e">
        <f>'TOTAL CONTRATOS'!#REF!</f>
        <v>#REF!</v>
      </c>
      <c r="BB108" s="76">
        <v>43850</v>
      </c>
      <c r="BC108" s="61" t="e">
        <f>'TOTAL CONTRATOS'!#REF!</f>
        <v>#REF!</v>
      </c>
      <c r="BD108" s="61" t="e">
        <f>'TOTAL CONTRATOS'!#REF!</f>
        <v>#REF!</v>
      </c>
      <c r="BE108" s="150" t="s">
        <v>71</v>
      </c>
    </row>
    <row r="109" spans="1:58" ht="78.75" customHeight="1" x14ac:dyDescent="0.25">
      <c r="A109" s="112" t="s">
        <v>1140</v>
      </c>
      <c r="B109" s="133" t="s">
        <v>427</v>
      </c>
      <c r="C109" s="3" t="s">
        <v>666</v>
      </c>
      <c r="D109" s="4" t="s">
        <v>55</v>
      </c>
      <c r="E109" s="5">
        <v>72357241</v>
      </c>
      <c r="F109" s="134">
        <v>3</v>
      </c>
      <c r="G109" s="135" t="s">
        <v>1143</v>
      </c>
      <c r="H109" s="89" t="s">
        <v>107</v>
      </c>
      <c r="I109" s="145">
        <v>44700</v>
      </c>
      <c r="J109" s="145">
        <f>'TOTAL CONTRATOS'!F144</f>
        <v>44700</v>
      </c>
      <c r="K109" s="145">
        <f>'TOTAL CONTRATOS'!G144</f>
        <v>44797</v>
      </c>
      <c r="L109" s="145" t="str">
        <f>'TOTAL CONTRATOS'!H144</f>
        <v>346</v>
      </c>
      <c r="M109" s="145">
        <f>'TOTAL CONTRATOS'!I144</f>
        <v>44692</v>
      </c>
      <c r="N109" s="145" t="str">
        <f>'TOTAL CONTRATOS'!J144</f>
        <v>A02020200800201-20</v>
      </c>
      <c r="O109" s="145" t="str">
        <f>'TOTAL CONTRATOS'!K144</f>
        <v>466</v>
      </c>
      <c r="P109" s="145">
        <f>'TOTAL CONTRATOS'!L144</f>
        <v>44700</v>
      </c>
      <c r="Q109" s="63">
        <v>16800000</v>
      </c>
      <c r="R109" s="138" t="s">
        <v>1145</v>
      </c>
      <c r="S109" s="138"/>
      <c r="T109" s="138"/>
      <c r="U109" s="138"/>
      <c r="V109" s="65">
        <v>0.2</v>
      </c>
      <c r="W109" s="65">
        <v>0.1</v>
      </c>
      <c r="X109" s="65" t="s">
        <v>64</v>
      </c>
      <c r="Y109" s="65" t="s">
        <v>64</v>
      </c>
      <c r="Z109" s="65" t="s">
        <v>64</v>
      </c>
      <c r="AA109" s="145" t="s">
        <v>64</v>
      </c>
      <c r="AB109" s="140">
        <f>+Q109</f>
        <v>16800000</v>
      </c>
      <c r="AC109" s="123" t="e">
        <f>+'TOTAL CONTRATOS'!#REF!</f>
        <v>#REF!</v>
      </c>
      <c r="AD109" s="119" t="e">
        <f>+AB109-AC109</f>
        <v>#REF!</v>
      </c>
      <c r="AE109" s="120" t="e">
        <f t="shared" si="28"/>
        <v>#REF!</v>
      </c>
      <c r="AF109" s="55">
        <v>0</v>
      </c>
      <c r="AG109" s="3" t="s">
        <v>85</v>
      </c>
      <c r="AH109" s="3" t="s">
        <v>340</v>
      </c>
      <c r="AI109" s="8">
        <v>51736889</v>
      </c>
      <c r="AJ109" s="7">
        <v>5</v>
      </c>
      <c r="AK109" s="143" t="s">
        <v>1141</v>
      </c>
      <c r="AL109" s="3"/>
      <c r="AM109" s="138" t="s">
        <v>934</v>
      </c>
      <c r="AN109" s="3" t="s">
        <v>66</v>
      </c>
      <c r="AO109" s="91">
        <v>31376</v>
      </c>
      <c r="AP109" s="89" t="s">
        <v>226</v>
      </c>
      <c r="AQ109" s="144" t="s">
        <v>88</v>
      </c>
      <c r="AR109" s="102" t="s">
        <v>84</v>
      </c>
      <c r="AS109" s="3" t="s">
        <v>77</v>
      </c>
      <c r="AT109" s="147">
        <f t="shared" si="26"/>
        <v>97</v>
      </c>
      <c r="AU109" s="99">
        <v>44617</v>
      </c>
      <c r="AV109" s="99">
        <v>44622</v>
      </c>
      <c r="AW109" s="24">
        <f t="shared" si="27"/>
        <v>4</v>
      </c>
      <c r="AX109" s="149" t="s">
        <v>78</v>
      </c>
      <c r="AY109" s="24" t="s">
        <v>79</v>
      </c>
      <c r="AZ109" s="86" t="s">
        <v>91</v>
      </c>
      <c r="BA109" s="157" t="s">
        <v>935</v>
      </c>
      <c r="BB109" s="76">
        <v>44463</v>
      </c>
      <c r="BC109" s="61" t="s">
        <v>1146</v>
      </c>
      <c r="BD109" s="61" t="s">
        <v>1142</v>
      </c>
      <c r="BE109" s="150" t="s">
        <v>71</v>
      </c>
    </row>
    <row r="110" spans="1:58" ht="78.75" customHeight="1" x14ac:dyDescent="0.25">
      <c r="A110" s="112" t="s">
        <v>612</v>
      </c>
      <c r="B110" s="133" t="s">
        <v>112</v>
      </c>
      <c r="C110" s="4" t="s">
        <v>138</v>
      </c>
      <c r="D110" s="4" t="s">
        <v>55</v>
      </c>
      <c r="E110" s="8">
        <v>89006688</v>
      </c>
      <c r="F110" s="134">
        <v>8</v>
      </c>
      <c r="G110" s="135" t="s">
        <v>308</v>
      </c>
      <c r="H110" s="62" t="s">
        <v>89</v>
      </c>
      <c r="I110" s="145">
        <v>44623</v>
      </c>
      <c r="J110" s="145">
        <f>'TOTAL CONTRATOS'!F96</f>
        <v>44624</v>
      </c>
      <c r="K110" s="146">
        <f>'TOTAL CONTRATOS'!G96</f>
        <v>44868</v>
      </c>
      <c r="L110" s="137" t="s">
        <v>673</v>
      </c>
      <c r="M110" s="136">
        <v>44616</v>
      </c>
      <c r="N110" s="106" t="s">
        <v>160</v>
      </c>
      <c r="O110" s="137" t="s">
        <v>726</v>
      </c>
      <c r="P110" s="136">
        <v>44623</v>
      </c>
      <c r="Q110" s="63">
        <v>90000000</v>
      </c>
      <c r="R110" s="138" t="s">
        <v>514</v>
      </c>
      <c r="S110" s="138"/>
      <c r="T110" s="138"/>
      <c r="U110" s="138"/>
      <c r="V110" s="139">
        <v>0.2</v>
      </c>
      <c r="W110" s="139">
        <v>0.1</v>
      </c>
      <c r="X110" s="139" t="s">
        <v>64</v>
      </c>
      <c r="Y110" s="139" t="s">
        <v>64</v>
      </c>
      <c r="Z110" s="139" t="s">
        <v>64</v>
      </c>
      <c r="AA110" s="145">
        <v>44967</v>
      </c>
      <c r="AB110" s="141">
        <f>+Q110</f>
        <v>90000000</v>
      </c>
      <c r="AC110" s="123" t="e">
        <f>+'TOTAL CONTRATOS'!#REF!</f>
        <v>#REF!</v>
      </c>
      <c r="AD110" s="119" t="e">
        <f t="shared" ref="AD110:AD121" si="29">SUM(AB110-AC110)</f>
        <v>#REF!</v>
      </c>
      <c r="AE110" s="121" t="e">
        <f t="shared" si="28"/>
        <v>#REF!</v>
      </c>
      <c r="AF110" s="126" t="e">
        <f>+'TOTAL CONTRATOS'!#REF!</f>
        <v>#REF!</v>
      </c>
      <c r="AG110" s="4" t="s">
        <v>861</v>
      </c>
      <c r="AH110" s="3" t="s">
        <v>628</v>
      </c>
      <c r="AI110" s="7" t="s">
        <v>724</v>
      </c>
      <c r="AJ110" s="69" t="s">
        <v>630</v>
      </c>
      <c r="AK110" s="143" t="s">
        <v>65</v>
      </c>
      <c r="AL110" s="144"/>
      <c r="AM110" s="138" t="s">
        <v>727</v>
      </c>
      <c r="AN110" s="3" t="s">
        <v>66</v>
      </c>
      <c r="AO110" s="91">
        <v>27972</v>
      </c>
      <c r="AP110" s="144" t="s">
        <v>226</v>
      </c>
      <c r="AQ110" s="144" t="s">
        <v>88</v>
      </c>
      <c r="AR110" s="91">
        <v>44624</v>
      </c>
      <c r="AS110" s="3" t="s">
        <v>77</v>
      </c>
      <c r="AT110" s="147">
        <f t="shared" si="26"/>
        <v>244</v>
      </c>
      <c r="AU110" s="151">
        <v>44622</v>
      </c>
      <c r="AV110" s="151">
        <v>44622</v>
      </c>
      <c r="AW110" s="24">
        <f t="shared" si="27"/>
        <v>1</v>
      </c>
      <c r="AX110" s="148" t="s">
        <v>69</v>
      </c>
      <c r="AY110" s="24" t="s">
        <v>70</v>
      </c>
      <c r="AZ110" s="78" t="s">
        <v>91</v>
      </c>
      <c r="BA110" s="149" t="e">
        <f>'TOTAL CONTRATOS'!#REF!</f>
        <v>#REF!</v>
      </c>
      <c r="BB110" s="151">
        <v>43839</v>
      </c>
      <c r="BC110" s="61" t="e">
        <f>'TOTAL CONTRATOS'!#REF!</f>
        <v>#REF!</v>
      </c>
      <c r="BD110" s="61" t="e">
        <f>'TOTAL CONTRATOS'!#REF!</f>
        <v>#REF!</v>
      </c>
      <c r="BE110" s="150" t="s">
        <v>71</v>
      </c>
    </row>
    <row r="111" spans="1:58" ht="78.75" customHeight="1" x14ac:dyDescent="0.25">
      <c r="A111" s="112" t="s">
        <v>753</v>
      </c>
      <c r="B111" s="133" t="s">
        <v>772</v>
      </c>
      <c r="C111" s="4" t="s">
        <v>138</v>
      </c>
      <c r="D111" s="4" t="s">
        <v>55</v>
      </c>
      <c r="E111" s="8">
        <v>89006688</v>
      </c>
      <c r="F111" s="134">
        <v>8</v>
      </c>
      <c r="G111" s="135" t="s">
        <v>773</v>
      </c>
      <c r="H111" s="62" t="s">
        <v>533</v>
      </c>
      <c r="I111" s="145">
        <v>44629</v>
      </c>
      <c r="J111" s="145">
        <f>'TOTAL CONTRATOS'!F109</f>
        <v>44630</v>
      </c>
      <c r="K111" s="146">
        <f>'TOTAL CONTRATOS'!G109</f>
        <v>44935</v>
      </c>
      <c r="L111" s="137" t="s">
        <v>775</v>
      </c>
      <c r="M111" s="136">
        <v>44623</v>
      </c>
      <c r="N111" s="106" t="s">
        <v>776</v>
      </c>
      <c r="O111" s="137" t="s">
        <v>777</v>
      </c>
      <c r="P111" s="136">
        <v>44630</v>
      </c>
      <c r="Q111" s="63">
        <v>59640000</v>
      </c>
      <c r="R111" s="138" t="s">
        <v>774</v>
      </c>
      <c r="S111" s="138"/>
      <c r="T111" s="138"/>
      <c r="U111" s="138"/>
      <c r="V111" s="139">
        <v>0.2</v>
      </c>
      <c r="W111" s="139">
        <v>0.1</v>
      </c>
      <c r="X111" s="139" t="s">
        <v>64</v>
      </c>
      <c r="Y111" s="139" t="s">
        <v>64</v>
      </c>
      <c r="Z111" s="139" t="s">
        <v>64</v>
      </c>
      <c r="AA111" s="145" t="s">
        <v>64</v>
      </c>
      <c r="AB111" s="141">
        <f>SUM(Q111)</f>
        <v>59640000</v>
      </c>
      <c r="AC111" s="123" t="e">
        <f>+'TOTAL CONTRATOS'!#REF!</f>
        <v>#REF!</v>
      </c>
      <c r="AD111" s="127" t="e">
        <f t="shared" si="29"/>
        <v>#REF!</v>
      </c>
      <c r="AE111" s="128" t="e">
        <f t="shared" si="28"/>
        <v>#REF!</v>
      </c>
      <c r="AF111" s="126" t="e">
        <f>+'TOTAL CONTRATOS'!#REF!</f>
        <v>#REF!</v>
      </c>
      <c r="AG111" s="4" t="s">
        <v>470</v>
      </c>
      <c r="AH111" s="3" t="s">
        <v>471</v>
      </c>
      <c r="AI111" s="7">
        <v>79985065</v>
      </c>
      <c r="AJ111" s="69">
        <v>2</v>
      </c>
      <c r="AK111" s="143" t="s">
        <v>65</v>
      </c>
      <c r="AL111" s="144"/>
      <c r="AM111" s="138" t="s">
        <v>727</v>
      </c>
      <c r="AN111" s="3" t="s">
        <v>66</v>
      </c>
      <c r="AO111" s="91">
        <v>27972</v>
      </c>
      <c r="AP111" s="144" t="s">
        <v>226</v>
      </c>
      <c r="AQ111" s="144" t="s">
        <v>88</v>
      </c>
      <c r="AR111" s="91">
        <v>44630</v>
      </c>
      <c r="AS111" s="3" t="s">
        <v>77</v>
      </c>
      <c r="AT111" s="147">
        <f t="shared" si="26"/>
        <v>305</v>
      </c>
      <c r="AU111" s="151">
        <v>44628</v>
      </c>
      <c r="AV111" s="151">
        <v>44630</v>
      </c>
      <c r="AW111" s="24">
        <f t="shared" si="27"/>
        <v>3</v>
      </c>
      <c r="AX111" s="148" t="s">
        <v>69</v>
      </c>
      <c r="AY111" s="24" t="s">
        <v>70</v>
      </c>
      <c r="AZ111" s="78" t="s">
        <v>91</v>
      </c>
      <c r="BA111" s="149" t="e">
        <f>'TOTAL CONTRATOS'!#REF!</f>
        <v>#REF!</v>
      </c>
      <c r="BB111" s="151">
        <v>43839</v>
      </c>
      <c r="BC111" s="61" t="e">
        <f>'TOTAL CONTRATOS'!#REF!</f>
        <v>#REF!</v>
      </c>
      <c r="BD111" s="61" t="e">
        <f>'TOTAL CONTRATOS'!#REF!</f>
        <v>#REF!</v>
      </c>
      <c r="BE111" s="150" t="s">
        <v>71</v>
      </c>
    </row>
    <row r="112" spans="1:58" ht="78.75" customHeight="1" x14ac:dyDescent="0.25">
      <c r="A112" s="112" t="s">
        <v>1224</v>
      </c>
      <c r="B112" s="133" t="s">
        <v>102</v>
      </c>
      <c r="C112" s="3" t="s">
        <v>547</v>
      </c>
      <c r="D112" s="4" t="s">
        <v>158</v>
      </c>
      <c r="E112" s="5">
        <v>900670124</v>
      </c>
      <c r="F112" s="134">
        <v>3</v>
      </c>
      <c r="G112" s="135" t="s">
        <v>1225</v>
      </c>
      <c r="H112" s="89" t="s">
        <v>1226</v>
      </c>
      <c r="I112" s="145">
        <v>44722</v>
      </c>
      <c r="J112" s="145" t="s">
        <v>72</v>
      </c>
      <c r="K112" s="146" t="s">
        <v>72</v>
      </c>
      <c r="L112" s="84" t="s">
        <v>1227</v>
      </c>
      <c r="M112" s="146">
        <v>44694</v>
      </c>
      <c r="N112" s="106"/>
      <c r="O112" s="137" t="s">
        <v>72</v>
      </c>
      <c r="P112" s="136" t="s">
        <v>72</v>
      </c>
      <c r="Q112" s="63">
        <v>107023776</v>
      </c>
      <c r="R112" s="138" t="s">
        <v>1090</v>
      </c>
      <c r="S112" s="138"/>
      <c r="T112" s="138"/>
      <c r="U112" s="138"/>
      <c r="V112" s="65">
        <v>0.2</v>
      </c>
      <c r="W112" s="65">
        <v>0.3</v>
      </c>
      <c r="X112" s="65" t="s">
        <v>64</v>
      </c>
      <c r="Y112" s="65" t="s">
        <v>64</v>
      </c>
      <c r="Z112" s="65">
        <v>0.1</v>
      </c>
      <c r="AA112" s="145" t="s">
        <v>64</v>
      </c>
      <c r="AB112" s="140">
        <f>27000000
+13500000</f>
        <v>40500000</v>
      </c>
      <c r="AC112" s="123">
        <v>0</v>
      </c>
      <c r="AD112" s="124">
        <f t="shared" si="29"/>
        <v>40500000</v>
      </c>
      <c r="AE112" s="126">
        <f t="shared" si="28"/>
        <v>0</v>
      </c>
      <c r="AF112" s="126">
        <v>0</v>
      </c>
      <c r="AG112" s="4" t="s">
        <v>85</v>
      </c>
      <c r="AH112" s="3" t="s">
        <v>340</v>
      </c>
      <c r="AI112" s="5">
        <v>51736889</v>
      </c>
      <c r="AJ112" s="5">
        <v>5</v>
      </c>
      <c r="AK112" s="143" t="s">
        <v>1228</v>
      </c>
      <c r="AL112" s="3"/>
      <c r="AM112" s="138" t="s">
        <v>549</v>
      </c>
      <c r="AN112" s="3" t="s">
        <v>194</v>
      </c>
      <c r="AO112" s="144" t="s">
        <v>66</v>
      </c>
      <c r="AP112" s="3" t="s">
        <v>66</v>
      </c>
      <c r="AQ112" s="3" t="s">
        <v>66</v>
      </c>
      <c r="AR112" s="144" t="s">
        <v>66</v>
      </c>
      <c r="AS112" s="3" t="s">
        <v>550</v>
      </c>
      <c r="AT112" s="97" t="e">
        <f t="shared" si="26"/>
        <v>#VALUE!</v>
      </c>
      <c r="AU112" s="99"/>
      <c r="AV112" s="99"/>
      <c r="AW112" s="24">
        <f t="shared" si="27"/>
        <v>0</v>
      </c>
      <c r="AX112" s="148" t="s">
        <v>78</v>
      </c>
      <c r="AY112" s="24" t="s">
        <v>79</v>
      </c>
      <c r="AZ112" s="157" t="s">
        <v>66</v>
      </c>
      <c r="BA112" s="157" t="s">
        <v>66</v>
      </c>
      <c r="BB112" s="76" t="s">
        <v>66</v>
      </c>
      <c r="BC112" s="61" t="s">
        <v>1229</v>
      </c>
      <c r="BD112" s="61" t="s">
        <v>1230</v>
      </c>
      <c r="BE112" s="150" t="s">
        <v>219</v>
      </c>
    </row>
    <row r="113" spans="1:57" ht="78.75" customHeight="1" x14ac:dyDescent="0.25">
      <c r="A113" s="112" t="s">
        <v>353</v>
      </c>
      <c r="B113" s="133" t="s">
        <v>112</v>
      </c>
      <c r="C113" s="4" t="s">
        <v>167</v>
      </c>
      <c r="D113" s="4" t="s">
        <v>55</v>
      </c>
      <c r="E113" s="8">
        <v>66806567</v>
      </c>
      <c r="F113" s="134">
        <v>4</v>
      </c>
      <c r="G113" s="135" t="s">
        <v>379</v>
      </c>
      <c r="H113" s="144" t="s">
        <v>89</v>
      </c>
      <c r="I113" s="145">
        <v>44588</v>
      </c>
      <c r="J113" s="145">
        <f>'TOTAL CONTRATOS'!F38</f>
        <v>44589</v>
      </c>
      <c r="K113" s="146">
        <f>'TOTAL CONTRATOS'!G38</f>
        <v>44953</v>
      </c>
      <c r="L113" s="137" t="s">
        <v>133</v>
      </c>
      <c r="M113" s="136">
        <v>44575</v>
      </c>
      <c r="N113" s="106" t="s">
        <v>160</v>
      </c>
      <c r="O113" s="137" t="s">
        <v>762</v>
      </c>
      <c r="P113" s="146">
        <v>44589</v>
      </c>
      <c r="Q113" s="63">
        <v>18000000</v>
      </c>
      <c r="R113" s="138" t="s">
        <v>90</v>
      </c>
      <c r="S113" s="138"/>
      <c r="T113" s="135"/>
      <c r="U113" s="138"/>
      <c r="V113" s="139">
        <v>0.2</v>
      </c>
      <c r="W113" s="139">
        <v>0.1</v>
      </c>
      <c r="X113" s="139" t="s">
        <v>64</v>
      </c>
      <c r="Y113" s="139" t="s">
        <v>64</v>
      </c>
      <c r="Z113" s="139" t="s">
        <v>64</v>
      </c>
      <c r="AA113" s="145">
        <v>44614</v>
      </c>
      <c r="AB113" s="140">
        <f>SUM(Q113)</f>
        <v>18000000</v>
      </c>
      <c r="AC113" s="123" t="e">
        <f>+'TOTAL CONTRATOS'!#REF!</f>
        <v>#REF!</v>
      </c>
      <c r="AD113" s="142" t="e">
        <f t="shared" si="29"/>
        <v>#REF!</v>
      </c>
      <c r="AE113" s="115" t="e">
        <f t="shared" si="28"/>
        <v>#REF!</v>
      </c>
      <c r="AF113" s="126" t="e">
        <f>+'TOTAL CONTRATOS'!#REF!</f>
        <v>#REF!</v>
      </c>
      <c r="AG113" s="4" t="s">
        <v>298</v>
      </c>
      <c r="AH113" s="3" t="s">
        <v>364</v>
      </c>
      <c r="AI113" s="7" t="s">
        <v>363</v>
      </c>
      <c r="AJ113" s="69" t="s">
        <v>365</v>
      </c>
      <c r="AK113" s="143" t="s">
        <v>65</v>
      </c>
      <c r="AL113" s="144"/>
      <c r="AM113" s="153" t="s">
        <v>763</v>
      </c>
      <c r="AN113" s="3" t="s">
        <v>66</v>
      </c>
      <c r="AO113" s="91">
        <v>25503</v>
      </c>
      <c r="AP113" s="144" t="s">
        <v>268</v>
      </c>
      <c r="AQ113" s="144" t="s">
        <v>76</v>
      </c>
      <c r="AR113" s="91">
        <v>44589</v>
      </c>
      <c r="AS113" s="3" t="s">
        <v>77</v>
      </c>
      <c r="AT113" s="147">
        <f t="shared" si="26"/>
        <v>364</v>
      </c>
      <c r="AU113" s="99">
        <v>44583</v>
      </c>
      <c r="AV113" s="99">
        <v>44586</v>
      </c>
      <c r="AW113" s="24">
        <f t="shared" si="27"/>
        <v>2</v>
      </c>
      <c r="AX113" s="149" t="s">
        <v>104</v>
      </c>
      <c r="AY113" s="24" t="s">
        <v>70</v>
      </c>
      <c r="AZ113" s="152">
        <v>24</v>
      </c>
      <c r="BA113" s="149" t="e">
        <f>'TOTAL CONTRATOS'!#REF!</f>
        <v>#REF!</v>
      </c>
      <c r="BB113" s="151">
        <v>43844</v>
      </c>
      <c r="BC113" s="61" t="e">
        <f>'TOTAL CONTRATOS'!#REF!</f>
        <v>#REF!</v>
      </c>
      <c r="BD113" s="61" t="e">
        <f>'TOTAL CONTRATOS'!#REF!</f>
        <v>#REF!</v>
      </c>
      <c r="BE113" s="150" t="s">
        <v>71</v>
      </c>
    </row>
    <row r="114" spans="1:57" ht="78.75" customHeight="1" x14ac:dyDescent="0.25">
      <c r="A114" s="112" t="s">
        <v>523</v>
      </c>
      <c r="B114" s="133" t="s">
        <v>102</v>
      </c>
      <c r="C114" s="4" t="s">
        <v>526</v>
      </c>
      <c r="D114" s="4" t="s">
        <v>55</v>
      </c>
      <c r="E114" s="8">
        <v>20948667</v>
      </c>
      <c r="F114" s="134">
        <v>4</v>
      </c>
      <c r="G114" s="135" t="s">
        <v>534</v>
      </c>
      <c r="H114" s="135" t="s">
        <v>295</v>
      </c>
      <c r="I114" s="145">
        <v>44609</v>
      </c>
      <c r="J114" s="145">
        <f>'TOTAL CONTRATOS'!F73</f>
        <v>44615</v>
      </c>
      <c r="K114" s="146">
        <f>'TOTAL CONTRATOS'!G73</f>
        <v>44742</v>
      </c>
      <c r="L114" s="137" t="s">
        <v>535</v>
      </c>
      <c r="M114" s="136">
        <v>44600</v>
      </c>
      <c r="N114" s="106" t="s">
        <v>163</v>
      </c>
      <c r="O114" s="137" t="s">
        <v>951</v>
      </c>
      <c r="P114" s="146">
        <v>44614</v>
      </c>
      <c r="Q114" s="63">
        <v>7498400</v>
      </c>
      <c r="R114" s="138" t="s">
        <v>95</v>
      </c>
      <c r="S114" s="138"/>
      <c r="T114" s="138"/>
      <c r="U114" s="81"/>
      <c r="V114" s="139">
        <v>0.2</v>
      </c>
      <c r="W114" s="139">
        <v>0.1</v>
      </c>
      <c r="X114" s="139" t="s">
        <v>64</v>
      </c>
      <c r="Y114" s="139" t="s">
        <v>64</v>
      </c>
      <c r="Z114" s="139" t="s">
        <v>64</v>
      </c>
      <c r="AA114" s="145" t="s">
        <v>64</v>
      </c>
      <c r="AB114" s="107">
        <f>SUM(Q114)</f>
        <v>7498400</v>
      </c>
      <c r="AC114" s="123" t="e">
        <f>+'TOTAL CONTRATOS'!#REF!</f>
        <v>#REF!</v>
      </c>
      <c r="AD114" s="124" t="e">
        <f t="shared" si="29"/>
        <v>#REF!</v>
      </c>
      <c r="AE114" s="125" t="e">
        <f t="shared" si="28"/>
        <v>#REF!</v>
      </c>
      <c r="AF114" s="126" t="e">
        <f>+'TOTAL CONTRATOS'!#REF!</f>
        <v>#REF!</v>
      </c>
      <c r="AG114" s="4" t="s">
        <v>527</v>
      </c>
      <c r="AH114" s="3" t="s">
        <v>528</v>
      </c>
      <c r="AI114" s="5">
        <v>80149659</v>
      </c>
      <c r="AJ114" s="5">
        <v>5</v>
      </c>
      <c r="AK114" s="143" t="s">
        <v>698</v>
      </c>
      <c r="AL114" s="144"/>
      <c r="AM114" s="138" t="s">
        <v>529</v>
      </c>
      <c r="AN114" s="3" t="s">
        <v>66</v>
      </c>
      <c r="AO114" s="91">
        <v>25461</v>
      </c>
      <c r="AP114" s="144" t="s">
        <v>97</v>
      </c>
      <c r="AQ114" s="3" t="s">
        <v>88</v>
      </c>
      <c r="AR114" s="91">
        <v>44615</v>
      </c>
      <c r="AS114" s="3" t="s">
        <v>77</v>
      </c>
      <c r="AT114" s="147">
        <f t="shared" si="26"/>
        <v>127</v>
      </c>
      <c r="AU114" s="99">
        <v>44602</v>
      </c>
      <c r="AV114" s="99">
        <v>44607</v>
      </c>
      <c r="AW114" s="24">
        <f t="shared" si="27"/>
        <v>4</v>
      </c>
      <c r="AX114" s="148" t="s">
        <v>78</v>
      </c>
      <c r="AY114" s="24" t="s">
        <v>79</v>
      </c>
      <c r="AZ114" s="24">
        <v>160</v>
      </c>
      <c r="BA114" s="157" t="e">
        <f>'TOTAL CONTRATOS'!#REF!</f>
        <v>#REF!</v>
      </c>
      <c r="BB114" s="76">
        <v>43707</v>
      </c>
      <c r="BC114" s="61" t="e">
        <f>'TOTAL CONTRATOS'!#REF!</f>
        <v>#REF!</v>
      </c>
      <c r="BD114" s="61" t="e">
        <f>'TOTAL CONTRATOS'!#REF!</f>
        <v>#REF!</v>
      </c>
      <c r="BE114" s="150" t="s">
        <v>71</v>
      </c>
    </row>
    <row r="115" spans="1:57" ht="78.75" customHeight="1" x14ac:dyDescent="0.25">
      <c r="A115" s="112" t="s">
        <v>354</v>
      </c>
      <c r="B115" s="133" t="s">
        <v>112</v>
      </c>
      <c r="C115" s="4" t="s">
        <v>257</v>
      </c>
      <c r="D115" s="4" t="s">
        <v>55</v>
      </c>
      <c r="E115" s="8">
        <v>1022383049</v>
      </c>
      <c r="F115" s="134">
        <v>4</v>
      </c>
      <c r="G115" s="135" t="s">
        <v>101</v>
      </c>
      <c r="H115" s="3" t="s">
        <v>89</v>
      </c>
      <c r="I115" s="145">
        <v>44587</v>
      </c>
      <c r="J115" s="145">
        <f>'TOTAL CONTRATOS'!F39</f>
        <v>44594</v>
      </c>
      <c r="K115" s="146">
        <f>'TOTAL CONTRATOS'!G39</f>
        <v>44910</v>
      </c>
      <c r="L115" s="137" t="s">
        <v>115</v>
      </c>
      <c r="M115" s="146">
        <v>44579</v>
      </c>
      <c r="N115" s="106" t="s">
        <v>160</v>
      </c>
      <c r="O115" s="137" t="s">
        <v>749</v>
      </c>
      <c r="P115" s="146">
        <v>44592</v>
      </c>
      <c r="Q115" s="63">
        <v>60000000</v>
      </c>
      <c r="R115" s="138" t="s">
        <v>90</v>
      </c>
      <c r="S115" s="138"/>
      <c r="T115" s="138"/>
      <c r="U115" s="138"/>
      <c r="V115" s="139">
        <v>0.2</v>
      </c>
      <c r="W115" s="139">
        <v>0.1</v>
      </c>
      <c r="X115" s="65" t="s">
        <v>64</v>
      </c>
      <c r="Y115" s="65" t="s">
        <v>64</v>
      </c>
      <c r="Z115" s="145" t="s">
        <v>64</v>
      </c>
      <c r="AA115" s="145">
        <v>44853</v>
      </c>
      <c r="AB115" s="140">
        <f>SUM(Q115)</f>
        <v>60000000</v>
      </c>
      <c r="AC115" s="123" t="e">
        <f>+'TOTAL CONTRATOS'!#REF!</f>
        <v>#REF!</v>
      </c>
      <c r="AD115" s="142" t="e">
        <f t="shared" si="29"/>
        <v>#REF!</v>
      </c>
      <c r="AE115" s="64" t="e">
        <f t="shared" si="28"/>
        <v>#REF!</v>
      </c>
      <c r="AF115" s="126" t="e">
        <f>+'TOTAL CONTRATOS'!#REF!</f>
        <v>#REF!</v>
      </c>
      <c r="AG115" s="4" t="s">
        <v>298</v>
      </c>
      <c r="AH115" s="3" t="s">
        <v>364</v>
      </c>
      <c r="AI115" s="7" t="s">
        <v>363</v>
      </c>
      <c r="AJ115" s="69" t="s">
        <v>365</v>
      </c>
      <c r="AK115" s="143" t="s">
        <v>65</v>
      </c>
      <c r="AL115" s="71"/>
      <c r="AM115" s="138" t="s">
        <v>764</v>
      </c>
      <c r="AN115" s="3" t="s">
        <v>66</v>
      </c>
      <c r="AO115" s="145">
        <v>34061</v>
      </c>
      <c r="AP115" s="144" t="s">
        <v>103</v>
      </c>
      <c r="AQ115" s="144" t="s">
        <v>76</v>
      </c>
      <c r="AR115" s="102">
        <v>44594</v>
      </c>
      <c r="AS115" s="3" t="s">
        <v>77</v>
      </c>
      <c r="AT115" s="147">
        <f t="shared" si="26"/>
        <v>316</v>
      </c>
      <c r="AU115" s="151">
        <v>44583</v>
      </c>
      <c r="AV115" s="151">
        <v>44586</v>
      </c>
      <c r="AW115" s="24">
        <f t="shared" si="27"/>
        <v>2</v>
      </c>
      <c r="AX115" s="148" t="s">
        <v>104</v>
      </c>
      <c r="AY115" s="24" t="s">
        <v>70</v>
      </c>
      <c r="AZ115" s="152" t="s">
        <v>91</v>
      </c>
      <c r="BA115" s="149" t="e">
        <f>'TOTAL CONTRATOS'!#REF!</f>
        <v>#REF!</v>
      </c>
      <c r="BB115" s="151">
        <v>44434</v>
      </c>
      <c r="BC115" s="61" t="e">
        <f>'TOTAL CONTRATOS'!#REF!</f>
        <v>#REF!</v>
      </c>
      <c r="BD115" s="61" t="e">
        <f>'TOTAL CONTRATOS'!#REF!</f>
        <v>#REF!</v>
      </c>
      <c r="BE115" s="150" t="s">
        <v>256</v>
      </c>
    </row>
    <row r="116" spans="1:57" ht="78.75" customHeight="1" x14ac:dyDescent="0.25">
      <c r="A116" s="112" t="s">
        <v>604</v>
      </c>
      <c r="B116" s="133" t="s">
        <v>102</v>
      </c>
      <c r="C116" s="4" t="s">
        <v>647</v>
      </c>
      <c r="D116" s="4" t="s">
        <v>158</v>
      </c>
      <c r="E116" s="8">
        <v>800017218</v>
      </c>
      <c r="F116" s="8">
        <v>5</v>
      </c>
      <c r="G116" s="135" t="s">
        <v>653</v>
      </c>
      <c r="H116" s="62" t="s">
        <v>510</v>
      </c>
      <c r="I116" s="145">
        <v>44621</v>
      </c>
      <c r="J116" s="145">
        <f>'TOTAL CONTRATOS'!F89</f>
        <v>44623</v>
      </c>
      <c r="K116" s="146">
        <v>45018</v>
      </c>
      <c r="L116" s="137" t="s">
        <v>555</v>
      </c>
      <c r="M116" s="146">
        <v>44603</v>
      </c>
      <c r="N116" s="137" t="s">
        <v>947</v>
      </c>
      <c r="O116" s="137" t="s">
        <v>722</v>
      </c>
      <c r="P116" s="80">
        <v>44623</v>
      </c>
      <c r="Q116" s="63">
        <v>9000000</v>
      </c>
      <c r="R116" s="104" t="s">
        <v>654</v>
      </c>
      <c r="S116" s="92"/>
      <c r="T116" s="138" t="s">
        <v>1268</v>
      </c>
      <c r="U116" s="92"/>
      <c r="V116" s="139">
        <v>0.2</v>
      </c>
      <c r="W116" s="139">
        <v>0.1</v>
      </c>
      <c r="X116" s="139" t="s">
        <v>64</v>
      </c>
      <c r="Y116" s="139" t="s">
        <v>64</v>
      </c>
      <c r="Z116" s="139" t="s">
        <v>64</v>
      </c>
      <c r="AA116" s="145" t="s">
        <v>64</v>
      </c>
      <c r="AB116" s="141">
        <f>+Q116</f>
        <v>9000000</v>
      </c>
      <c r="AC116" s="123" t="e">
        <f>+'TOTAL CONTRATOS'!#REF!</f>
        <v>#REF!</v>
      </c>
      <c r="AD116" s="59" t="e">
        <f t="shared" si="29"/>
        <v>#REF!</v>
      </c>
      <c r="AE116" s="60" t="e">
        <f t="shared" si="28"/>
        <v>#REF!</v>
      </c>
      <c r="AF116" s="126" t="e">
        <f>+'TOTAL CONTRATOS'!#REF!</f>
        <v>#REF!</v>
      </c>
      <c r="AG116" s="4" t="s">
        <v>651</v>
      </c>
      <c r="AH116" s="3" t="s">
        <v>652</v>
      </c>
      <c r="AI116" s="8">
        <v>80199165</v>
      </c>
      <c r="AJ116" s="5">
        <v>2</v>
      </c>
      <c r="AK116" s="143" t="s">
        <v>615</v>
      </c>
      <c r="AL116" s="144"/>
      <c r="AM116" s="138" t="s">
        <v>649</v>
      </c>
      <c r="AN116" s="3" t="s">
        <v>650</v>
      </c>
      <c r="AO116" s="145" t="s">
        <v>66</v>
      </c>
      <c r="AP116" s="144" t="s">
        <v>66</v>
      </c>
      <c r="AQ116" s="144" t="s">
        <v>66</v>
      </c>
      <c r="AR116" s="145" t="s">
        <v>66</v>
      </c>
      <c r="AS116" s="3" t="s">
        <v>77</v>
      </c>
      <c r="AT116" s="147">
        <f t="shared" si="26"/>
        <v>395</v>
      </c>
      <c r="AU116" s="76">
        <v>44610</v>
      </c>
      <c r="AV116" s="76">
        <v>44616</v>
      </c>
      <c r="AW116" s="24">
        <f t="shared" si="27"/>
        <v>5</v>
      </c>
      <c r="AX116" s="149" t="s">
        <v>78</v>
      </c>
      <c r="AY116" s="24" t="s">
        <v>79</v>
      </c>
      <c r="AZ116" s="24">
        <v>60</v>
      </c>
      <c r="BA116" s="149" t="e">
        <f>'TOTAL CONTRATOS'!#REF!</f>
        <v>#REF!</v>
      </c>
      <c r="BB116" s="76" t="s">
        <v>66</v>
      </c>
      <c r="BC116" s="61" t="e">
        <f>'TOTAL CONTRATOS'!#REF!</f>
        <v>#REF!</v>
      </c>
      <c r="BD116" s="61" t="e">
        <f>'TOTAL CONTRATOS'!#REF!</f>
        <v>#REF!</v>
      </c>
      <c r="BE116" s="150" t="s">
        <v>71</v>
      </c>
    </row>
    <row r="117" spans="1:57" ht="78.75" customHeight="1" x14ac:dyDescent="0.25">
      <c r="A117" s="112" t="s">
        <v>977</v>
      </c>
      <c r="B117" s="95" t="s">
        <v>102</v>
      </c>
      <c r="C117" s="4" t="s">
        <v>979</v>
      </c>
      <c r="D117" s="83" t="s">
        <v>55</v>
      </c>
      <c r="E117" s="8">
        <v>1023969276</v>
      </c>
      <c r="F117" s="8"/>
      <c r="G117" s="135" t="s">
        <v>980</v>
      </c>
      <c r="H117" s="62" t="s">
        <v>107</v>
      </c>
      <c r="I117" s="145">
        <v>44658</v>
      </c>
      <c r="J117" s="145">
        <f>'TOTAL CONTRATOS'!F126</f>
        <v>44662</v>
      </c>
      <c r="K117" s="146">
        <f>'TOTAL CONTRATOS'!G126</f>
        <v>44844</v>
      </c>
      <c r="L117" s="88" t="s">
        <v>981</v>
      </c>
      <c r="M117" s="136">
        <v>44651</v>
      </c>
      <c r="N117" s="106" t="s">
        <v>160</v>
      </c>
      <c r="O117" s="67" t="s">
        <v>1028</v>
      </c>
      <c r="P117" s="146">
        <v>44659</v>
      </c>
      <c r="Q117" s="63">
        <v>9491040</v>
      </c>
      <c r="R117" s="138" t="s">
        <v>982</v>
      </c>
      <c r="S117" s="138"/>
      <c r="T117" s="135"/>
      <c r="U117" s="138"/>
      <c r="V117" s="139">
        <v>0.2</v>
      </c>
      <c r="W117" s="139">
        <v>0.1</v>
      </c>
      <c r="X117" s="139" t="s">
        <v>64</v>
      </c>
      <c r="Y117" s="139" t="s">
        <v>64</v>
      </c>
      <c r="Z117" s="139" t="s">
        <v>64</v>
      </c>
      <c r="AA117" s="145" t="s">
        <v>64</v>
      </c>
      <c r="AB117" s="141">
        <f>SUM(Q117)</f>
        <v>9491040</v>
      </c>
      <c r="AC117" s="123" t="e">
        <f>+'TOTAL CONTRATOS'!#REF!</f>
        <v>#REF!</v>
      </c>
      <c r="AD117" s="127" t="e">
        <f t="shared" si="29"/>
        <v>#REF!</v>
      </c>
      <c r="AE117" s="128" t="e">
        <f t="shared" si="28"/>
        <v>#REF!</v>
      </c>
      <c r="AF117" s="126" t="e">
        <f>+'TOTAL CONTRATOS'!#REF!</f>
        <v>#REF!</v>
      </c>
      <c r="AG117" s="4" t="s">
        <v>448</v>
      </c>
      <c r="AH117" s="3" t="s">
        <v>449</v>
      </c>
      <c r="AI117" s="5">
        <v>35497735</v>
      </c>
      <c r="AJ117" s="5">
        <v>5</v>
      </c>
      <c r="AK117" s="143" t="s">
        <v>65</v>
      </c>
      <c r="AL117" s="138"/>
      <c r="AM117" s="138" t="s">
        <v>983</v>
      </c>
      <c r="AN117" s="3" t="s">
        <v>66</v>
      </c>
      <c r="AO117" s="117">
        <v>35978</v>
      </c>
      <c r="AP117" s="143" t="s">
        <v>501</v>
      </c>
      <c r="AQ117" s="3" t="s">
        <v>88</v>
      </c>
      <c r="AR117" s="117">
        <v>44660</v>
      </c>
      <c r="AS117" s="3" t="s">
        <v>77</v>
      </c>
      <c r="AT117" s="147">
        <f t="shared" si="26"/>
        <v>182</v>
      </c>
      <c r="AU117" s="189">
        <v>44655</v>
      </c>
      <c r="AV117" s="189">
        <v>44657</v>
      </c>
      <c r="AW117" s="24">
        <f t="shared" si="27"/>
        <v>3</v>
      </c>
      <c r="AX117" s="148" t="s">
        <v>69</v>
      </c>
      <c r="AY117" s="24" t="s">
        <v>79</v>
      </c>
      <c r="AZ117" s="24"/>
      <c r="BA117" s="157" t="e">
        <f>'TOTAL CONTRATOS'!#REF!</f>
        <v>#REF!</v>
      </c>
      <c r="BB117" s="76" t="s">
        <v>72</v>
      </c>
      <c r="BC117" s="61" t="e">
        <f>'TOTAL CONTRATOS'!#REF!</f>
        <v>#REF!</v>
      </c>
      <c r="BD117" s="61" t="e">
        <f>'TOTAL CONTRATOS'!#REF!</f>
        <v>#REF!</v>
      </c>
      <c r="BE117" s="150" t="s">
        <v>71</v>
      </c>
    </row>
    <row r="118" spans="1:57" ht="78.75" customHeight="1" x14ac:dyDescent="0.25">
      <c r="A118" s="112" t="s">
        <v>332</v>
      </c>
      <c r="B118" s="95" t="s">
        <v>102</v>
      </c>
      <c r="C118" s="3" t="s">
        <v>208</v>
      </c>
      <c r="D118" s="4" t="s">
        <v>55</v>
      </c>
      <c r="E118" s="8">
        <v>1016025069</v>
      </c>
      <c r="F118" s="134">
        <v>5</v>
      </c>
      <c r="G118" s="135" t="s">
        <v>171</v>
      </c>
      <c r="H118" s="144" t="s">
        <v>89</v>
      </c>
      <c r="I118" s="145">
        <v>44589</v>
      </c>
      <c r="J118" s="145">
        <f>'TOTAL CONTRATOS'!F44</f>
        <v>44594</v>
      </c>
      <c r="K118" s="146">
        <v>44853</v>
      </c>
      <c r="L118" s="137" t="s">
        <v>334</v>
      </c>
      <c r="M118" s="146">
        <v>44579</v>
      </c>
      <c r="N118" s="106" t="s">
        <v>157</v>
      </c>
      <c r="O118" s="137" t="s">
        <v>759</v>
      </c>
      <c r="P118" s="146">
        <v>44592</v>
      </c>
      <c r="Q118" s="63">
        <v>12646400</v>
      </c>
      <c r="R118" s="138" t="s">
        <v>205</v>
      </c>
      <c r="S118" s="138"/>
      <c r="T118" s="135"/>
      <c r="U118" s="138" t="s">
        <v>1106</v>
      </c>
      <c r="V118" s="65">
        <v>0.2</v>
      </c>
      <c r="W118" s="65">
        <v>0.1</v>
      </c>
      <c r="X118" s="65" t="s">
        <v>64</v>
      </c>
      <c r="Y118" s="65" t="s">
        <v>64</v>
      </c>
      <c r="Z118" s="65" t="s">
        <v>64</v>
      </c>
      <c r="AA118" s="145" t="s">
        <v>64</v>
      </c>
      <c r="AB118" s="107">
        <f>SUM(Q118)</f>
        <v>12646400</v>
      </c>
      <c r="AC118" s="123" t="e">
        <f>+'TOTAL CONTRATOS'!#REF!</f>
        <v>#REF!</v>
      </c>
      <c r="AD118" s="142" t="e">
        <f t="shared" si="29"/>
        <v>#REF!</v>
      </c>
      <c r="AE118" s="64" t="e">
        <f t="shared" si="28"/>
        <v>#REF!</v>
      </c>
      <c r="AF118" s="126" t="e">
        <f>+'TOTAL CONTRATOS'!#REF!</f>
        <v>#REF!</v>
      </c>
      <c r="AG118" s="3" t="s">
        <v>209</v>
      </c>
      <c r="AH118" s="3" t="s">
        <v>169</v>
      </c>
      <c r="AI118" s="5">
        <v>22732243</v>
      </c>
      <c r="AJ118" s="5">
        <v>4</v>
      </c>
      <c r="AK118" s="143" t="s">
        <v>65</v>
      </c>
      <c r="AL118" s="3"/>
      <c r="AM118" s="135" t="s">
        <v>335</v>
      </c>
      <c r="AN118" s="3" t="s">
        <v>66</v>
      </c>
      <c r="AO118" s="73">
        <v>32916</v>
      </c>
      <c r="AP118" s="91" t="s">
        <v>119</v>
      </c>
      <c r="AQ118" s="91" t="s">
        <v>93</v>
      </c>
      <c r="AR118" s="73">
        <v>44590</v>
      </c>
      <c r="AS118" s="3" t="s">
        <v>77</v>
      </c>
      <c r="AT118" s="147">
        <v>171</v>
      </c>
      <c r="AU118" s="189">
        <v>44583</v>
      </c>
      <c r="AV118" s="189">
        <v>44587</v>
      </c>
      <c r="AW118" s="24">
        <v>2</v>
      </c>
      <c r="AX118" s="149" t="s">
        <v>104</v>
      </c>
      <c r="AY118" s="24" t="s">
        <v>79</v>
      </c>
      <c r="AZ118" s="24">
        <v>160</v>
      </c>
      <c r="BA118" s="149" t="e">
        <f>'TOTAL CONTRATOS'!#REF!</f>
        <v>#REF!</v>
      </c>
      <c r="BB118" s="76">
        <v>44291</v>
      </c>
      <c r="BC118" s="61" t="e">
        <f>'TOTAL CONTRATOS'!#REF!</f>
        <v>#REF!</v>
      </c>
      <c r="BD118" s="61" t="e">
        <f>'TOTAL CONTRATOS'!#REF!</f>
        <v>#REF!</v>
      </c>
      <c r="BE118" s="150" t="s">
        <v>71</v>
      </c>
    </row>
    <row r="119" spans="1:57" ht="78.75" customHeight="1" x14ac:dyDescent="0.25">
      <c r="A119" s="112" t="s">
        <v>924</v>
      </c>
      <c r="B119" s="95" t="s">
        <v>112</v>
      </c>
      <c r="C119" s="4" t="s">
        <v>952</v>
      </c>
      <c r="D119" s="83" t="s">
        <v>55</v>
      </c>
      <c r="E119" s="8">
        <v>88159838</v>
      </c>
      <c r="F119" s="8">
        <v>9</v>
      </c>
      <c r="G119" s="135" t="s">
        <v>953</v>
      </c>
      <c r="H119" s="62" t="s">
        <v>89</v>
      </c>
      <c r="I119" s="145">
        <v>44651</v>
      </c>
      <c r="J119" s="145">
        <f>'TOTAL CONTRATOS'!F124</f>
        <v>44656</v>
      </c>
      <c r="K119" s="146">
        <f>'TOTAL CONTRATOS'!G124</f>
        <v>44899</v>
      </c>
      <c r="L119" s="84" t="s">
        <v>954</v>
      </c>
      <c r="M119" s="136">
        <v>44631</v>
      </c>
      <c r="N119" s="106" t="s">
        <v>160</v>
      </c>
      <c r="O119" s="67" t="s">
        <v>976</v>
      </c>
      <c r="P119" s="146">
        <v>44652</v>
      </c>
      <c r="Q119" s="63">
        <v>40000000</v>
      </c>
      <c r="R119" s="138" t="s">
        <v>917</v>
      </c>
      <c r="S119" s="138"/>
      <c r="T119" s="135"/>
      <c r="U119" s="138"/>
      <c r="V119" s="139">
        <v>0.2</v>
      </c>
      <c r="W119" s="139">
        <v>0.1</v>
      </c>
      <c r="X119" s="139" t="s">
        <v>64</v>
      </c>
      <c r="Y119" s="139" t="s">
        <v>64</v>
      </c>
      <c r="Z119" s="139" t="s">
        <v>64</v>
      </c>
      <c r="AA119" s="145">
        <v>44983</v>
      </c>
      <c r="AB119" s="141">
        <f>SUM(Q119)</f>
        <v>40000000</v>
      </c>
      <c r="AC119" s="123" t="e">
        <f>+'TOTAL CONTRATOS'!#REF!</f>
        <v>#REF!</v>
      </c>
      <c r="AD119" s="127" t="e">
        <f t="shared" si="29"/>
        <v>#REF!</v>
      </c>
      <c r="AE119" s="128" t="e">
        <f t="shared" si="28"/>
        <v>#REF!</v>
      </c>
      <c r="AF119" s="126" t="e">
        <f>+'TOTAL CONTRATOS'!#REF!</f>
        <v>#REF!</v>
      </c>
      <c r="AG119" s="4" t="s">
        <v>826</v>
      </c>
      <c r="AH119" s="3" t="s">
        <v>823</v>
      </c>
      <c r="AI119" s="7" t="s">
        <v>824</v>
      </c>
      <c r="AJ119" s="69" t="s">
        <v>825</v>
      </c>
      <c r="AK119" s="143" t="s">
        <v>65</v>
      </c>
      <c r="AL119" s="138"/>
      <c r="AM119" s="138" t="s">
        <v>955</v>
      </c>
      <c r="AN119" s="3" t="s">
        <v>66</v>
      </c>
      <c r="AO119" s="117">
        <v>27665</v>
      </c>
      <c r="AP119" s="143" t="s">
        <v>501</v>
      </c>
      <c r="AQ119" s="3" t="s">
        <v>956</v>
      </c>
      <c r="AR119" s="117">
        <v>44653</v>
      </c>
      <c r="AS119" s="3" t="s">
        <v>77</v>
      </c>
      <c r="AT119" s="147">
        <f>+K119-J119</f>
        <v>243</v>
      </c>
      <c r="AU119" s="189">
        <v>44635</v>
      </c>
      <c r="AV119" s="189">
        <v>44645</v>
      </c>
      <c r="AW119" s="24">
        <f>IF(AV119="ANULADO","ANULADO",NETWORKDAYS.INTL(AU119,AV119))</f>
        <v>9</v>
      </c>
      <c r="AX119" s="148" t="s">
        <v>69</v>
      </c>
      <c r="AY119" s="24" t="s">
        <v>79</v>
      </c>
      <c r="AZ119" s="24"/>
      <c r="BA119" s="149" t="e">
        <f>'TOTAL CONTRATOS'!#REF!</f>
        <v>#REF!</v>
      </c>
      <c r="BB119" s="76">
        <v>43981</v>
      </c>
      <c r="BC119" s="61" t="e">
        <f>'TOTAL CONTRATOS'!#REF!</f>
        <v>#REF!</v>
      </c>
      <c r="BD119" s="61" t="e">
        <f>'TOTAL CONTRATOS'!#REF!</f>
        <v>#REF!</v>
      </c>
      <c r="BE119" s="150" t="s">
        <v>71</v>
      </c>
    </row>
    <row r="120" spans="1:57" ht="78.75" customHeight="1" x14ac:dyDescent="0.25">
      <c r="A120" s="112" t="s">
        <v>299</v>
      </c>
      <c r="B120" s="95" t="s">
        <v>102</v>
      </c>
      <c r="C120" s="4" t="s">
        <v>265</v>
      </c>
      <c r="D120" s="4" t="s">
        <v>55</v>
      </c>
      <c r="E120" s="8">
        <v>1083023512</v>
      </c>
      <c r="F120" s="134">
        <v>1</v>
      </c>
      <c r="G120" s="135" t="s">
        <v>266</v>
      </c>
      <c r="H120" s="138" t="s">
        <v>295</v>
      </c>
      <c r="I120" s="145">
        <v>44582</v>
      </c>
      <c r="J120" s="79">
        <f>'TOTAL CONTRATOS'!F23</f>
        <v>44585</v>
      </c>
      <c r="K120" s="146">
        <f>'TOTAL CONTRATOS'!G23</f>
        <v>44580</v>
      </c>
      <c r="L120" s="137" t="s">
        <v>177</v>
      </c>
      <c r="M120" s="136">
        <v>44580</v>
      </c>
      <c r="N120" s="106" t="s">
        <v>157</v>
      </c>
      <c r="O120" s="137" t="s">
        <v>84</v>
      </c>
      <c r="P120" s="122">
        <v>44585</v>
      </c>
      <c r="Q120" s="63">
        <v>9311467</v>
      </c>
      <c r="R120" s="138" t="s">
        <v>73</v>
      </c>
      <c r="S120" s="138"/>
      <c r="T120" s="87"/>
      <c r="U120" s="138"/>
      <c r="V120" s="65">
        <v>0.2</v>
      </c>
      <c r="W120" s="65">
        <v>0.1</v>
      </c>
      <c r="X120" s="65" t="s">
        <v>64</v>
      </c>
      <c r="Y120" s="65" t="s">
        <v>64</v>
      </c>
      <c r="Z120" s="65" t="s">
        <v>64</v>
      </c>
      <c r="AA120" s="145" t="s">
        <v>64</v>
      </c>
      <c r="AB120" s="107">
        <f>SUM(Q120)</f>
        <v>9311467</v>
      </c>
      <c r="AC120" s="123" t="e">
        <f>+'TOTAL CONTRATOS'!#REF!</f>
        <v>#REF!</v>
      </c>
      <c r="AD120" s="142" t="e">
        <f t="shared" si="29"/>
        <v>#REF!</v>
      </c>
      <c r="AE120" s="64" t="e">
        <f t="shared" si="28"/>
        <v>#REF!</v>
      </c>
      <c r="AF120" s="126" t="e">
        <f>+'TOTAL CONTRATOS'!#REF!</f>
        <v>#REF!</v>
      </c>
      <c r="AG120" s="3" t="s">
        <v>243</v>
      </c>
      <c r="AH120" s="3" t="s">
        <v>244</v>
      </c>
      <c r="AI120" s="8">
        <v>52927533</v>
      </c>
      <c r="AJ120" s="94">
        <v>2</v>
      </c>
      <c r="AK120" s="143" t="s">
        <v>72</v>
      </c>
      <c r="AL120" s="144"/>
      <c r="AM120" s="138" t="s">
        <v>267</v>
      </c>
      <c r="AN120" s="3" t="s">
        <v>66</v>
      </c>
      <c r="AO120" s="91">
        <v>35457</v>
      </c>
      <c r="AP120" s="3" t="s">
        <v>111</v>
      </c>
      <c r="AQ120" s="3" t="s">
        <v>114</v>
      </c>
      <c r="AR120" s="91">
        <v>44586</v>
      </c>
      <c r="AS120" s="102" t="s">
        <v>77</v>
      </c>
      <c r="AT120" s="147">
        <f>+K120-J120</f>
        <v>-5</v>
      </c>
      <c r="AU120" s="189">
        <v>44579</v>
      </c>
      <c r="AV120" s="189">
        <v>44582</v>
      </c>
      <c r="AW120" s="24">
        <f>IF(AV120="ANULADO","ANULADO",NETWORKDAYS.INTL(AU120,AV120))</f>
        <v>4</v>
      </c>
      <c r="AX120" s="148" t="s">
        <v>78</v>
      </c>
      <c r="AY120" s="24" t="s">
        <v>98</v>
      </c>
      <c r="AZ120" s="152">
        <v>160</v>
      </c>
      <c r="BA120" s="149" t="e">
        <f>'TOTAL CONTRATOS'!#REF!</f>
        <v>#REF!</v>
      </c>
      <c r="BB120" s="151">
        <v>44531</v>
      </c>
      <c r="BC120" s="155" t="e">
        <f>'TOTAL CONTRATOS'!#REF!</f>
        <v>#REF!</v>
      </c>
      <c r="BD120" s="155" t="e">
        <f>'TOTAL CONTRATOS'!#REF!</f>
        <v>#REF!</v>
      </c>
      <c r="BE120" s="150" t="s">
        <v>219</v>
      </c>
    </row>
    <row r="121" spans="1:57" ht="78.75" customHeight="1" x14ac:dyDescent="0.25">
      <c r="A121" s="112" t="s">
        <v>855</v>
      </c>
      <c r="B121" s="95" t="s">
        <v>102</v>
      </c>
      <c r="C121" s="4" t="s">
        <v>708</v>
      </c>
      <c r="D121" s="83" t="s">
        <v>55</v>
      </c>
      <c r="E121" s="8">
        <v>1024592383</v>
      </c>
      <c r="F121" s="8">
        <v>3</v>
      </c>
      <c r="G121" s="135" t="s">
        <v>709</v>
      </c>
      <c r="H121" s="62" t="s">
        <v>184</v>
      </c>
      <c r="I121" s="145">
        <v>44624</v>
      </c>
      <c r="J121" s="145">
        <f>'TOTAL CONTRATOS'!F104</f>
        <v>44627</v>
      </c>
      <c r="K121" s="146">
        <f>'TOTAL CONTRATOS'!G104</f>
        <v>44779</v>
      </c>
      <c r="L121" s="172" t="s">
        <v>711</v>
      </c>
      <c r="M121" s="136">
        <v>44621</v>
      </c>
      <c r="N121" s="106" t="s">
        <v>157</v>
      </c>
      <c r="O121" s="67" t="s">
        <v>711</v>
      </c>
      <c r="P121" s="146">
        <v>44627</v>
      </c>
      <c r="Q121" s="63">
        <v>9640000</v>
      </c>
      <c r="R121" s="138" t="s">
        <v>710</v>
      </c>
      <c r="S121" s="138"/>
      <c r="T121" s="138"/>
      <c r="U121" s="138"/>
      <c r="V121" s="139">
        <v>0.2</v>
      </c>
      <c r="W121" s="139">
        <v>0.1</v>
      </c>
      <c r="X121" s="139" t="s">
        <v>64</v>
      </c>
      <c r="Y121" s="139" t="s">
        <v>64</v>
      </c>
      <c r="Z121" s="139" t="s">
        <v>64</v>
      </c>
      <c r="AA121" s="145" t="s">
        <v>64</v>
      </c>
      <c r="AB121" s="141">
        <f>+Q121</f>
        <v>9640000</v>
      </c>
      <c r="AC121" s="123" t="e">
        <f>+'TOTAL CONTRATOS'!#REF!</f>
        <v>#REF!</v>
      </c>
      <c r="AD121" s="127" t="e">
        <f t="shared" si="29"/>
        <v>#REF!</v>
      </c>
      <c r="AE121" s="128" t="e">
        <f t="shared" si="28"/>
        <v>#REF!</v>
      </c>
      <c r="AF121" s="126" t="e">
        <f>+'TOTAL CONTRATOS'!#REF!</f>
        <v>#REF!</v>
      </c>
      <c r="AG121" s="3" t="s">
        <v>85</v>
      </c>
      <c r="AH121" s="3" t="s">
        <v>340</v>
      </c>
      <c r="AI121" s="8">
        <v>51736889</v>
      </c>
      <c r="AJ121" s="7">
        <v>5</v>
      </c>
      <c r="AK121" s="143" t="s">
        <v>712</v>
      </c>
      <c r="AL121" s="3"/>
      <c r="AM121" s="138" t="s">
        <v>858</v>
      </c>
      <c r="AN121" s="3" t="s">
        <v>66</v>
      </c>
      <c r="AO121" s="91">
        <v>36043</v>
      </c>
      <c r="AP121" s="3" t="s">
        <v>459</v>
      </c>
      <c r="AQ121" s="3" t="s">
        <v>859</v>
      </c>
      <c r="AR121" s="91">
        <v>44627</v>
      </c>
      <c r="AS121" s="3" t="s">
        <v>77</v>
      </c>
      <c r="AT121" s="147">
        <f>+K121-J121</f>
        <v>152</v>
      </c>
      <c r="AU121" s="189">
        <v>44624</v>
      </c>
      <c r="AV121" s="189">
        <v>44624</v>
      </c>
      <c r="AW121" s="24">
        <f>IF(AV121="ANULADO","ANULADO",NETWORKDAYS.INTL(AU121,AV121))</f>
        <v>1</v>
      </c>
      <c r="AX121" s="148" t="s">
        <v>78</v>
      </c>
      <c r="AY121" s="24" t="s">
        <v>79</v>
      </c>
      <c r="AZ121" s="86" t="s">
        <v>66</v>
      </c>
      <c r="BA121" s="157" t="e">
        <f>'TOTAL CONTRATOS'!#REF!</f>
        <v>#REF!</v>
      </c>
      <c r="BB121" s="151">
        <v>44620</v>
      </c>
      <c r="BC121" s="61" t="e">
        <f>'TOTAL CONTRATOS'!#REF!</f>
        <v>#REF!</v>
      </c>
      <c r="BD121" s="61" t="e">
        <f>'TOTAL CONTRATOS'!#REF!</f>
        <v>#REF!</v>
      </c>
      <c r="BE121" s="150" t="s">
        <v>71</v>
      </c>
    </row>
    <row r="122" spans="1:57" ht="94.5" customHeight="1" x14ac:dyDescent="0.25">
      <c r="A122" s="112" t="s">
        <v>701</v>
      </c>
      <c r="B122" s="95" t="s">
        <v>427</v>
      </c>
      <c r="C122" s="3" t="s">
        <v>703</v>
      </c>
      <c r="D122" s="4" t="s">
        <v>55</v>
      </c>
      <c r="E122" s="8">
        <v>1014179676</v>
      </c>
      <c r="F122" s="134">
        <v>1</v>
      </c>
      <c r="G122" s="135" t="s">
        <v>706</v>
      </c>
      <c r="H122" s="62" t="s">
        <v>107</v>
      </c>
      <c r="I122" s="145">
        <v>44627</v>
      </c>
      <c r="J122" s="145">
        <f>'TOTAL CONTRATOS'!F105</f>
        <v>44641</v>
      </c>
      <c r="K122" s="146">
        <f>'TOTAL CONTRATOS'!G105</f>
        <v>44824</v>
      </c>
      <c r="L122" s="137" t="s">
        <v>707</v>
      </c>
      <c r="M122" s="136">
        <v>44600</v>
      </c>
      <c r="N122" s="109" t="s">
        <v>776</v>
      </c>
      <c r="O122" s="137" t="s">
        <v>833</v>
      </c>
      <c r="P122" s="145">
        <v>44629</v>
      </c>
      <c r="Q122" s="63">
        <v>20160000</v>
      </c>
      <c r="R122" s="138" t="s">
        <v>475</v>
      </c>
      <c r="S122" s="138"/>
      <c r="T122" s="138"/>
      <c r="U122" s="138"/>
      <c r="V122" s="65">
        <v>0.2</v>
      </c>
      <c r="W122" s="65">
        <v>0.1</v>
      </c>
      <c r="X122" s="65" t="s">
        <v>64</v>
      </c>
      <c r="Y122" s="65" t="s">
        <v>64</v>
      </c>
      <c r="Z122" s="65" t="s">
        <v>64</v>
      </c>
      <c r="AA122" s="145" t="s">
        <v>64</v>
      </c>
      <c r="AB122" s="140">
        <f>+Q122</f>
        <v>20160000</v>
      </c>
      <c r="AC122" s="123" t="e">
        <f>+'TOTAL CONTRATOS'!#REF!</f>
        <v>#REF!</v>
      </c>
      <c r="AD122" s="124" t="e">
        <f>+AB122-AC122</f>
        <v>#REF!</v>
      </c>
      <c r="AE122" s="126" t="e">
        <f>+AC122*100/AB122</f>
        <v>#REF!</v>
      </c>
      <c r="AF122" s="126" t="e">
        <f>+'TOTAL CONTRATOS'!#REF!</f>
        <v>#REF!</v>
      </c>
      <c r="AG122" s="4" t="s">
        <v>1064</v>
      </c>
      <c r="AH122" s="3" t="s">
        <v>1063</v>
      </c>
      <c r="AI122" s="8" t="s">
        <v>798</v>
      </c>
      <c r="AJ122" s="5" t="s">
        <v>799</v>
      </c>
      <c r="AK122" s="143" t="s">
        <v>65</v>
      </c>
      <c r="AL122" s="144"/>
      <c r="AM122" s="135" t="s">
        <v>834</v>
      </c>
      <c r="AN122" s="3" t="s">
        <v>66</v>
      </c>
      <c r="AO122" s="73">
        <v>31467</v>
      </c>
      <c r="AP122" s="89" t="s">
        <v>238</v>
      </c>
      <c r="AQ122" s="89" t="s">
        <v>68</v>
      </c>
      <c r="AR122" s="73">
        <v>44630</v>
      </c>
      <c r="AS122" s="3" t="s">
        <v>77</v>
      </c>
      <c r="AT122" s="147">
        <v>180</v>
      </c>
      <c r="AU122" s="77">
        <v>44609</v>
      </c>
      <c r="AV122" s="77">
        <v>44622</v>
      </c>
      <c r="AW122" s="24">
        <v>3</v>
      </c>
      <c r="AX122" s="148" t="s">
        <v>78</v>
      </c>
      <c r="AY122" s="24" t="s">
        <v>79</v>
      </c>
      <c r="AZ122" s="86" t="s">
        <v>66</v>
      </c>
      <c r="BA122" s="157" t="e">
        <f>'TOTAL CONTRATOS'!#REF!</f>
        <v>#REF!</v>
      </c>
      <c r="BB122" s="151">
        <v>44398</v>
      </c>
      <c r="BC122" s="61" t="e">
        <f>'TOTAL CONTRATOS'!#REF!</f>
        <v>#REF!</v>
      </c>
      <c r="BD122" s="61" t="e">
        <f>'TOTAL CONTRATOS'!#REF!</f>
        <v>#REF!</v>
      </c>
      <c r="BE122" s="150" t="s">
        <v>71</v>
      </c>
    </row>
    <row r="123" spans="1:57" ht="78.75" customHeight="1" x14ac:dyDescent="0.25">
      <c r="A123" s="112" t="s">
        <v>702</v>
      </c>
      <c r="B123" s="95" t="s">
        <v>427</v>
      </c>
      <c r="C123" s="4" t="s">
        <v>703</v>
      </c>
      <c r="D123" s="83" t="s">
        <v>55</v>
      </c>
      <c r="E123" s="8">
        <v>1014179676</v>
      </c>
      <c r="F123" s="8">
        <v>1</v>
      </c>
      <c r="G123" s="135" t="s">
        <v>704</v>
      </c>
      <c r="H123" s="62" t="s">
        <v>107</v>
      </c>
      <c r="I123" s="145">
        <v>44627</v>
      </c>
      <c r="J123" s="145">
        <f>'TOTAL CONTRATOS'!F106</f>
        <v>44630</v>
      </c>
      <c r="K123" s="146">
        <f>'TOTAL CONTRATOS'!G106</f>
        <v>44813</v>
      </c>
      <c r="L123" s="172" t="s">
        <v>593</v>
      </c>
      <c r="M123" s="136">
        <v>44614</v>
      </c>
      <c r="N123" s="106" t="s">
        <v>705</v>
      </c>
      <c r="O123" s="67" t="s">
        <v>835</v>
      </c>
      <c r="P123" s="146">
        <v>44629</v>
      </c>
      <c r="Q123" s="63">
        <v>10233388</v>
      </c>
      <c r="R123" s="138" t="s">
        <v>664</v>
      </c>
      <c r="S123" s="138"/>
      <c r="T123" s="138"/>
      <c r="U123" s="138"/>
      <c r="V123" s="139">
        <v>0.2</v>
      </c>
      <c r="W123" s="139">
        <v>0.1</v>
      </c>
      <c r="X123" s="139" t="s">
        <v>64</v>
      </c>
      <c r="Y123" s="139" t="s">
        <v>64</v>
      </c>
      <c r="Z123" s="139" t="s">
        <v>64</v>
      </c>
      <c r="AA123" s="145" t="s">
        <v>64</v>
      </c>
      <c r="AB123" s="141">
        <f>+Q123</f>
        <v>10233388</v>
      </c>
      <c r="AC123" s="123" t="e">
        <f>+'TOTAL CONTRATOS'!#REF!</f>
        <v>#REF!</v>
      </c>
      <c r="AD123" s="127" t="e">
        <f>+AB123-AC123</f>
        <v>#REF!</v>
      </c>
      <c r="AE123" s="128" t="e">
        <f>+AC123*100/AB123</f>
        <v>#REF!</v>
      </c>
      <c r="AF123" s="126" t="e">
        <f>+'TOTAL CONTRATOS'!#REF!</f>
        <v>#REF!</v>
      </c>
      <c r="AG123" s="4" t="s">
        <v>470</v>
      </c>
      <c r="AH123" s="3" t="s">
        <v>471</v>
      </c>
      <c r="AI123" s="7">
        <v>79985065</v>
      </c>
      <c r="AJ123" s="69">
        <v>2</v>
      </c>
      <c r="AK123" s="143" t="s">
        <v>65</v>
      </c>
      <c r="AL123" s="3"/>
      <c r="AM123" s="135" t="s">
        <v>834</v>
      </c>
      <c r="AN123" s="3" t="s">
        <v>66</v>
      </c>
      <c r="AO123" s="91">
        <v>31467</v>
      </c>
      <c r="AP123" s="3" t="s">
        <v>238</v>
      </c>
      <c r="AQ123" s="3" t="s">
        <v>68</v>
      </c>
      <c r="AR123" s="91">
        <v>44630</v>
      </c>
      <c r="AS123" s="3" t="s">
        <v>77</v>
      </c>
      <c r="AT123" s="147">
        <v>180</v>
      </c>
      <c r="AU123" s="189">
        <v>44620</v>
      </c>
      <c r="AV123" s="189">
        <v>44622</v>
      </c>
      <c r="AW123" s="24">
        <v>3</v>
      </c>
      <c r="AX123" s="148" t="s">
        <v>78</v>
      </c>
      <c r="AY123" s="24" t="s">
        <v>79</v>
      </c>
      <c r="AZ123" s="152" t="s">
        <v>66</v>
      </c>
      <c r="BA123" s="157" t="e">
        <f>'TOTAL CONTRATOS'!#REF!</f>
        <v>#REF!</v>
      </c>
      <c r="BB123" s="151">
        <v>44398</v>
      </c>
      <c r="BC123" s="61" t="e">
        <f>'TOTAL CONTRATOS'!#REF!</f>
        <v>#REF!</v>
      </c>
      <c r="BD123" s="61" t="e">
        <f>'TOTAL CONTRATOS'!#REF!</f>
        <v>#REF!</v>
      </c>
      <c r="BE123" s="150" t="s">
        <v>71</v>
      </c>
    </row>
    <row r="124" spans="1:57" ht="78.75" customHeight="1" x14ac:dyDescent="0.25">
      <c r="A124" s="112" t="s">
        <v>595</v>
      </c>
      <c r="B124" s="95" t="s">
        <v>102</v>
      </c>
      <c r="C124" s="3" t="s">
        <v>600</v>
      </c>
      <c r="D124" s="4" t="s">
        <v>55</v>
      </c>
      <c r="E124" s="8">
        <v>52958760</v>
      </c>
      <c r="F124" s="134">
        <v>0</v>
      </c>
      <c r="G124" s="135" t="s">
        <v>569</v>
      </c>
      <c r="H124" s="62" t="s">
        <v>89</v>
      </c>
      <c r="I124" s="145">
        <v>44620</v>
      </c>
      <c r="J124" s="145">
        <f>'TOTAL CONTRATOS'!F86</f>
        <v>44622</v>
      </c>
      <c r="K124" s="146">
        <f>'TOTAL CONTRATOS'!G86</f>
        <v>44866</v>
      </c>
      <c r="L124" s="96" t="s">
        <v>601</v>
      </c>
      <c r="M124" s="136">
        <v>44607</v>
      </c>
      <c r="N124" s="106" t="s">
        <v>160</v>
      </c>
      <c r="O124" s="137" t="s">
        <v>684</v>
      </c>
      <c r="P124" s="145">
        <v>44621</v>
      </c>
      <c r="Q124" s="63">
        <v>12654720</v>
      </c>
      <c r="R124" s="138" t="s">
        <v>720</v>
      </c>
      <c r="S124" s="138"/>
      <c r="T124" s="138"/>
      <c r="U124" s="138"/>
      <c r="V124" s="65">
        <v>0.2</v>
      </c>
      <c r="W124" s="65">
        <v>0.1</v>
      </c>
      <c r="X124" s="65" t="s">
        <v>64</v>
      </c>
      <c r="Y124" s="65" t="s">
        <v>64</v>
      </c>
      <c r="Z124" s="65" t="s">
        <v>64</v>
      </c>
      <c r="AA124" s="145" t="s">
        <v>64</v>
      </c>
      <c r="AB124" s="141">
        <f>+Q124</f>
        <v>12654720</v>
      </c>
      <c r="AC124" s="123" t="e">
        <f>+'TOTAL CONTRATOS'!#REF!</f>
        <v>#REF!</v>
      </c>
      <c r="AD124" s="142" t="e">
        <f t="shared" ref="AD124:AD129" si="30">SUM(AB124-AC124)</f>
        <v>#REF!</v>
      </c>
      <c r="AE124" s="115" t="e">
        <f t="shared" ref="AE124:AE129" si="31">SUM(AC124*100/AB124)</f>
        <v>#REF!</v>
      </c>
      <c r="AF124" s="126" t="e">
        <f>+'TOTAL CONTRATOS'!#REF!</f>
        <v>#REF!</v>
      </c>
      <c r="AG124" s="4" t="s">
        <v>448</v>
      </c>
      <c r="AH124" s="3" t="s">
        <v>449</v>
      </c>
      <c r="AI124" s="5">
        <v>35497735</v>
      </c>
      <c r="AJ124" s="5">
        <v>5</v>
      </c>
      <c r="AK124" s="143" t="s">
        <v>65</v>
      </c>
      <c r="AL124" s="144"/>
      <c r="AM124" s="135" t="s">
        <v>721</v>
      </c>
      <c r="AN124" s="3" t="s">
        <v>66</v>
      </c>
      <c r="AO124" s="91">
        <v>30693</v>
      </c>
      <c r="AP124" s="89" t="s">
        <v>92</v>
      </c>
      <c r="AQ124" s="89" t="s">
        <v>88</v>
      </c>
      <c r="AR124" s="91">
        <v>44257</v>
      </c>
      <c r="AS124" s="3" t="s">
        <v>77</v>
      </c>
      <c r="AT124" s="147">
        <f t="shared" ref="AT124:AT129" si="32">+K124-J124</f>
        <v>244</v>
      </c>
      <c r="AU124" s="77">
        <v>44610</v>
      </c>
      <c r="AV124" s="77">
        <v>44617</v>
      </c>
      <c r="AW124" s="24">
        <f>IF(AV124="ANULADO","ANULADO",NETWORKDAYS.INTL(AU124,AV124))</f>
        <v>6</v>
      </c>
      <c r="AX124" s="148" t="s">
        <v>104</v>
      </c>
      <c r="AY124" s="24" t="s">
        <v>79</v>
      </c>
      <c r="AZ124" s="86">
        <v>160</v>
      </c>
      <c r="BA124" s="149" t="e">
        <f>'TOTAL CONTRATOS'!#REF!</f>
        <v>#REF!</v>
      </c>
      <c r="BB124" s="151">
        <v>44264</v>
      </c>
      <c r="BC124" s="61" t="e">
        <f>'TOTAL CONTRATOS'!#REF!</f>
        <v>#REF!</v>
      </c>
      <c r="BD124" s="61" t="e">
        <f>'TOTAL CONTRATOS'!#REF!</f>
        <v>#REF!</v>
      </c>
      <c r="BE124" s="150" t="s">
        <v>71</v>
      </c>
    </row>
    <row r="125" spans="1:57" ht="78.75" customHeight="1" x14ac:dyDescent="0.25">
      <c r="A125" s="112" t="s">
        <v>480</v>
      </c>
      <c r="B125" s="95" t="s">
        <v>112</v>
      </c>
      <c r="C125" s="3" t="s">
        <v>148</v>
      </c>
      <c r="D125" s="3" t="s">
        <v>55</v>
      </c>
      <c r="E125" s="5">
        <v>79535675</v>
      </c>
      <c r="F125" s="70">
        <v>5</v>
      </c>
      <c r="G125" s="135" t="s">
        <v>482</v>
      </c>
      <c r="H125" s="89" t="s">
        <v>478</v>
      </c>
      <c r="I125" s="145">
        <v>44602</v>
      </c>
      <c r="J125" s="90">
        <f>'TOTAL CONTRATOS'!F66</f>
        <v>44609</v>
      </c>
      <c r="K125" s="146">
        <f>'TOTAL CONTRATOS'!G66</f>
        <v>44850</v>
      </c>
      <c r="L125" s="96" t="s">
        <v>483</v>
      </c>
      <c r="M125" s="146">
        <v>44594</v>
      </c>
      <c r="N125" s="106" t="s">
        <v>160</v>
      </c>
      <c r="O125" s="137" t="s">
        <v>733</v>
      </c>
      <c r="P125" s="136">
        <v>44606</v>
      </c>
      <c r="Q125" s="63">
        <v>80000000</v>
      </c>
      <c r="R125" s="106" t="s">
        <v>515</v>
      </c>
      <c r="S125" s="138"/>
      <c r="T125" s="138"/>
      <c r="U125" s="138"/>
      <c r="V125" s="139">
        <v>0.2</v>
      </c>
      <c r="W125" s="65">
        <v>0.1</v>
      </c>
      <c r="X125" s="65" t="s">
        <v>64</v>
      </c>
      <c r="Y125" s="65" t="s">
        <v>64</v>
      </c>
      <c r="Z125" s="65" t="s">
        <v>64</v>
      </c>
      <c r="AA125" s="145">
        <v>44623</v>
      </c>
      <c r="AB125" s="140">
        <f>+Q125</f>
        <v>80000000</v>
      </c>
      <c r="AC125" s="123" t="e">
        <f>+'TOTAL CONTRATOS'!#REF!</f>
        <v>#REF!</v>
      </c>
      <c r="AD125" s="127" t="e">
        <f t="shared" si="30"/>
        <v>#REF!</v>
      </c>
      <c r="AE125" s="129" t="e">
        <f t="shared" si="31"/>
        <v>#REF!</v>
      </c>
      <c r="AF125" s="126" t="e">
        <f>+'TOTAL CONTRATOS'!#REF!</f>
        <v>#REF!</v>
      </c>
      <c r="AG125" s="4" t="s">
        <v>298</v>
      </c>
      <c r="AH125" s="3" t="s">
        <v>364</v>
      </c>
      <c r="AI125" s="7" t="s">
        <v>363</v>
      </c>
      <c r="AJ125" s="69" t="s">
        <v>365</v>
      </c>
      <c r="AK125" s="143" t="s">
        <v>65</v>
      </c>
      <c r="AL125" s="3"/>
      <c r="AM125" s="133" t="s">
        <v>481</v>
      </c>
      <c r="AN125" s="3" t="s">
        <v>66</v>
      </c>
      <c r="AO125" s="91">
        <v>26268</v>
      </c>
      <c r="AP125" s="68" t="s">
        <v>97</v>
      </c>
      <c r="AQ125" s="68" t="s">
        <v>88</v>
      </c>
      <c r="AR125" s="91">
        <v>44607</v>
      </c>
      <c r="AS125" s="3" t="s">
        <v>77</v>
      </c>
      <c r="AT125" s="147">
        <f t="shared" si="32"/>
        <v>241</v>
      </c>
      <c r="AU125" s="189">
        <v>44596</v>
      </c>
      <c r="AV125" s="189">
        <v>44600</v>
      </c>
      <c r="AW125" s="24">
        <v>8</v>
      </c>
      <c r="AX125" s="148" t="s">
        <v>69</v>
      </c>
      <c r="AY125" s="24" t="s">
        <v>70</v>
      </c>
      <c r="AZ125" s="152">
        <v>20</v>
      </c>
      <c r="BA125" s="157" t="e">
        <f>'TOTAL CONTRATOS'!#REF!</f>
        <v>#REF!</v>
      </c>
      <c r="BB125" s="151">
        <v>43879</v>
      </c>
      <c r="BC125" s="61" t="e">
        <f>'TOTAL CONTRATOS'!#REF!</f>
        <v>#REF!</v>
      </c>
      <c r="BD125" s="61" t="e">
        <f>'TOTAL CONTRATOS'!#REF!</f>
        <v>#REF!</v>
      </c>
      <c r="BE125" s="150" t="s">
        <v>71</v>
      </c>
    </row>
    <row r="126" spans="1:57" ht="78.75" customHeight="1" x14ac:dyDescent="0.25">
      <c r="A126" s="112" t="s">
        <v>417</v>
      </c>
      <c r="B126" s="95" t="s">
        <v>112</v>
      </c>
      <c r="C126" s="3" t="s">
        <v>147</v>
      </c>
      <c r="D126" s="4" t="s">
        <v>55</v>
      </c>
      <c r="E126" s="8">
        <v>52778251</v>
      </c>
      <c r="F126" s="134">
        <v>0</v>
      </c>
      <c r="G126" s="135" t="s">
        <v>477</v>
      </c>
      <c r="H126" s="89" t="s">
        <v>478</v>
      </c>
      <c r="I126" s="145">
        <v>44600</v>
      </c>
      <c r="J126" s="145">
        <f>'TOTAL CONTRATOS'!F64</f>
        <v>44601</v>
      </c>
      <c r="K126" s="146">
        <f>'TOTAL CONTRATOS'!G64</f>
        <v>44842</v>
      </c>
      <c r="L126" s="96" t="s">
        <v>479</v>
      </c>
      <c r="M126" s="146">
        <v>44594</v>
      </c>
      <c r="N126" s="106" t="s">
        <v>160</v>
      </c>
      <c r="O126" s="137" t="s">
        <v>971</v>
      </c>
      <c r="P126" s="146">
        <v>44601</v>
      </c>
      <c r="Q126" s="63">
        <v>90000000</v>
      </c>
      <c r="R126" s="138" t="s">
        <v>87</v>
      </c>
      <c r="S126" s="138"/>
      <c r="T126" s="135"/>
      <c r="U126" s="138"/>
      <c r="V126" s="139">
        <v>0.2</v>
      </c>
      <c r="W126" s="139">
        <v>0.1</v>
      </c>
      <c r="X126" s="65" t="s">
        <v>64</v>
      </c>
      <c r="Y126" s="65" t="s">
        <v>64</v>
      </c>
      <c r="Z126" s="65" t="s">
        <v>64</v>
      </c>
      <c r="AA126" s="79">
        <v>44637</v>
      </c>
      <c r="AB126" s="141">
        <f>SUM(Q126)</f>
        <v>90000000</v>
      </c>
      <c r="AC126" s="123" t="e">
        <f>+'TOTAL CONTRATOS'!#REF!</f>
        <v>#REF!</v>
      </c>
      <c r="AD126" s="142" t="e">
        <f t="shared" si="30"/>
        <v>#REF!</v>
      </c>
      <c r="AE126" s="64" t="e">
        <f t="shared" si="31"/>
        <v>#REF!</v>
      </c>
      <c r="AF126" s="126" t="e">
        <f>+'TOTAL CONTRATOS'!#REF!</f>
        <v>#REF!</v>
      </c>
      <c r="AG126" s="4" t="s">
        <v>298</v>
      </c>
      <c r="AH126" s="3" t="s">
        <v>364</v>
      </c>
      <c r="AI126" s="7" t="s">
        <v>363</v>
      </c>
      <c r="AJ126" s="69" t="s">
        <v>365</v>
      </c>
      <c r="AK126" s="143" t="s">
        <v>65</v>
      </c>
      <c r="AL126" s="3"/>
      <c r="AM126" s="135" t="s">
        <v>476</v>
      </c>
      <c r="AN126" s="3" t="s">
        <v>66</v>
      </c>
      <c r="AO126" s="145">
        <v>30474</v>
      </c>
      <c r="AP126" s="89" t="s">
        <v>97</v>
      </c>
      <c r="AQ126" s="89" t="s">
        <v>88</v>
      </c>
      <c r="AR126" s="91">
        <v>44601</v>
      </c>
      <c r="AS126" s="3" t="s">
        <v>77</v>
      </c>
      <c r="AT126" s="97">
        <f t="shared" si="32"/>
        <v>241</v>
      </c>
      <c r="AU126" s="189">
        <v>44596</v>
      </c>
      <c r="AV126" s="189">
        <v>44600</v>
      </c>
      <c r="AW126" s="24">
        <v>5</v>
      </c>
      <c r="AX126" s="148" t="s">
        <v>104</v>
      </c>
      <c r="AY126" s="24" t="s">
        <v>70</v>
      </c>
      <c r="AZ126" s="24">
        <v>20</v>
      </c>
      <c r="BA126" s="157" t="e">
        <f>'TOTAL CONTRATOS'!#REF!</f>
        <v>#REF!</v>
      </c>
      <c r="BB126" s="151">
        <v>43879</v>
      </c>
      <c r="BC126" s="61" t="e">
        <f>'TOTAL CONTRATOS'!#REF!</f>
        <v>#REF!</v>
      </c>
      <c r="BD126" s="61" t="e">
        <f>'TOTAL CONTRATOS'!#REF!</f>
        <v>#REF!</v>
      </c>
      <c r="BE126" s="150" t="s">
        <v>71</v>
      </c>
    </row>
    <row r="127" spans="1:57" ht="78.75" customHeight="1" x14ac:dyDescent="0.25">
      <c r="A127" s="112" t="s">
        <v>389</v>
      </c>
      <c r="B127" s="57" t="s">
        <v>102</v>
      </c>
      <c r="C127" s="3" t="s">
        <v>407</v>
      </c>
      <c r="D127" s="4" t="s">
        <v>55</v>
      </c>
      <c r="E127" s="8">
        <v>1143453796</v>
      </c>
      <c r="F127" s="134">
        <v>8</v>
      </c>
      <c r="G127" s="135" t="s">
        <v>408</v>
      </c>
      <c r="H127" s="89" t="s">
        <v>385</v>
      </c>
      <c r="I127" s="145">
        <v>44593</v>
      </c>
      <c r="J127" s="145">
        <f>'TOTAL CONTRATOS'!F50</f>
        <v>44594</v>
      </c>
      <c r="K127" s="146">
        <f>'TOTAL CONTRATOS'!G50</f>
        <v>44835</v>
      </c>
      <c r="L127" s="96" t="s">
        <v>410</v>
      </c>
      <c r="M127" s="136">
        <v>44579</v>
      </c>
      <c r="N127" s="106" t="s">
        <v>160</v>
      </c>
      <c r="O127" s="137" t="s">
        <v>747</v>
      </c>
      <c r="P127" s="146">
        <v>44594</v>
      </c>
      <c r="Q127" s="63">
        <v>33280000</v>
      </c>
      <c r="R127" s="138" t="s">
        <v>186</v>
      </c>
      <c r="S127" s="138"/>
      <c r="T127" s="138"/>
      <c r="U127" s="138"/>
      <c r="V127" s="65">
        <v>0.2</v>
      </c>
      <c r="W127" s="65">
        <v>0.1</v>
      </c>
      <c r="X127" s="65" t="s">
        <v>64</v>
      </c>
      <c r="Y127" s="65" t="s">
        <v>64</v>
      </c>
      <c r="Z127" s="65" t="s">
        <v>64</v>
      </c>
      <c r="AA127" s="145" t="s">
        <v>64</v>
      </c>
      <c r="AB127" s="140">
        <f>SUM(Q127)</f>
        <v>33280000</v>
      </c>
      <c r="AC127" s="123" t="e">
        <f>+'TOTAL CONTRATOS'!#REF!</f>
        <v>#REF!</v>
      </c>
      <c r="AD127" s="142" t="e">
        <f t="shared" si="30"/>
        <v>#REF!</v>
      </c>
      <c r="AE127" s="126" t="e">
        <f t="shared" si="31"/>
        <v>#REF!</v>
      </c>
      <c r="AF127" s="126" t="e">
        <f>+'TOTAL CONTRATOS'!#REF!</f>
        <v>#REF!</v>
      </c>
      <c r="AG127" s="4" t="s">
        <v>409</v>
      </c>
      <c r="AH127" s="3" t="s">
        <v>169</v>
      </c>
      <c r="AI127" s="5">
        <v>22732243</v>
      </c>
      <c r="AJ127" s="5">
        <v>4</v>
      </c>
      <c r="AK127" s="143" t="s">
        <v>65</v>
      </c>
      <c r="AL127" s="144"/>
      <c r="AM127" s="135" t="s">
        <v>748</v>
      </c>
      <c r="AN127" s="3" t="s">
        <v>66</v>
      </c>
      <c r="AO127" s="91">
        <v>34998</v>
      </c>
      <c r="AP127" s="89" t="s">
        <v>82</v>
      </c>
      <c r="AQ127" s="89" t="s">
        <v>93</v>
      </c>
      <c r="AR127" s="91">
        <v>44594</v>
      </c>
      <c r="AS127" s="3" t="s">
        <v>77</v>
      </c>
      <c r="AT127" s="147">
        <f t="shared" si="32"/>
        <v>241</v>
      </c>
      <c r="AU127" s="77">
        <v>44587</v>
      </c>
      <c r="AV127" s="77">
        <v>44593</v>
      </c>
      <c r="AW127" s="24">
        <f>IF(AV127="ANULADO","ANULADO",NETWORKDAYS.INTL(AU127,AV127))</f>
        <v>5</v>
      </c>
      <c r="AX127" s="148" t="s">
        <v>230</v>
      </c>
      <c r="AY127" s="24" t="s">
        <v>79</v>
      </c>
      <c r="AZ127" s="86">
        <v>160</v>
      </c>
      <c r="BA127" s="149" t="e">
        <f>'TOTAL CONTRATOS'!#REF!</f>
        <v>#REF!</v>
      </c>
      <c r="BB127" s="151">
        <v>44546</v>
      </c>
      <c r="BC127" s="61" t="e">
        <f>'TOTAL CONTRATOS'!#REF!</f>
        <v>#REF!</v>
      </c>
      <c r="BD127" s="61" t="e">
        <f>'TOTAL CONTRATOS'!#REF!</f>
        <v>#REF!</v>
      </c>
      <c r="BE127" s="150" t="s">
        <v>71</v>
      </c>
    </row>
    <row r="128" spans="1:57" ht="78.75" customHeight="1" x14ac:dyDescent="0.25">
      <c r="A128" s="112" t="s">
        <v>388</v>
      </c>
      <c r="B128" s="57" t="s">
        <v>457</v>
      </c>
      <c r="C128" s="3" t="s">
        <v>447</v>
      </c>
      <c r="D128" s="4" t="s">
        <v>55</v>
      </c>
      <c r="E128" s="8">
        <v>52375524</v>
      </c>
      <c r="F128" s="134">
        <v>6</v>
      </c>
      <c r="G128" s="135" t="s">
        <v>451</v>
      </c>
      <c r="H128" s="89" t="s">
        <v>385</v>
      </c>
      <c r="I128" s="145">
        <v>44593</v>
      </c>
      <c r="J128" s="145">
        <f>'TOTAL CONTRATOS'!F49</f>
        <v>44594</v>
      </c>
      <c r="K128" s="146">
        <f>'TOTAL CONTRATOS'!G49</f>
        <v>44835</v>
      </c>
      <c r="L128" s="96" t="s">
        <v>452</v>
      </c>
      <c r="M128" s="136">
        <v>44575</v>
      </c>
      <c r="N128" s="106" t="s">
        <v>160</v>
      </c>
      <c r="O128" s="137" t="s">
        <v>746</v>
      </c>
      <c r="P128" s="146">
        <v>44594</v>
      </c>
      <c r="Q128" s="63">
        <v>12654720</v>
      </c>
      <c r="R128" s="138" t="s">
        <v>186</v>
      </c>
      <c r="S128" s="138"/>
      <c r="T128" s="138"/>
      <c r="U128" s="138"/>
      <c r="V128" s="139">
        <v>0.2</v>
      </c>
      <c r="W128" s="139">
        <v>0.1</v>
      </c>
      <c r="X128" s="65" t="s">
        <v>64</v>
      </c>
      <c r="Y128" s="65" t="s">
        <v>64</v>
      </c>
      <c r="Z128" s="65" t="s">
        <v>64</v>
      </c>
      <c r="AA128" s="145" t="s">
        <v>64</v>
      </c>
      <c r="AB128" s="141">
        <f>+Q128</f>
        <v>12654720</v>
      </c>
      <c r="AC128" s="123" t="e">
        <f>+'TOTAL CONTRATOS'!#REF!</f>
        <v>#REF!</v>
      </c>
      <c r="AD128" s="124" t="e">
        <f t="shared" si="30"/>
        <v>#REF!</v>
      </c>
      <c r="AE128" s="126" t="e">
        <f t="shared" si="31"/>
        <v>#REF!</v>
      </c>
      <c r="AF128" s="126" t="e">
        <f>+'TOTAL CONTRATOS'!#REF!</f>
        <v>#REF!</v>
      </c>
      <c r="AG128" s="4" t="s">
        <v>448</v>
      </c>
      <c r="AH128" s="3" t="s">
        <v>449</v>
      </c>
      <c r="AI128" s="5">
        <v>35497735</v>
      </c>
      <c r="AJ128" s="5">
        <v>5</v>
      </c>
      <c r="AK128" s="143" t="s">
        <v>65</v>
      </c>
      <c r="AL128" s="144"/>
      <c r="AM128" s="135" t="s">
        <v>450</v>
      </c>
      <c r="AN128" s="3" t="s">
        <v>66</v>
      </c>
      <c r="AO128" s="91">
        <v>27955</v>
      </c>
      <c r="AP128" s="89" t="s">
        <v>82</v>
      </c>
      <c r="AQ128" s="89" t="s">
        <v>68</v>
      </c>
      <c r="AR128" s="91">
        <v>44594</v>
      </c>
      <c r="AS128" s="3" t="s">
        <v>77</v>
      </c>
      <c r="AT128" s="147">
        <f t="shared" si="32"/>
        <v>241</v>
      </c>
      <c r="AU128" s="77">
        <v>44588</v>
      </c>
      <c r="AV128" s="77">
        <v>44593</v>
      </c>
      <c r="AW128" s="24">
        <f>IF(AV128="ANULADO","ANULADO",NETWORKDAYS.INTL(AU128,AV128))</f>
        <v>4</v>
      </c>
      <c r="AX128" s="148" t="s">
        <v>230</v>
      </c>
      <c r="AY128" s="24" t="s">
        <v>79</v>
      </c>
      <c r="AZ128" s="86">
        <v>160</v>
      </c>
      <c r="BA128" s="149" t="e">
        <f>'TOTAL CONTRATOS'!#REF!</f>
        <v>#REF!</v>
      </c>
      <c r="BB128" s="151">
        <v>43550</v>
      </c>
      <c r="BC128" s="61" t="e">
        <f>'TOTAL CONTRATOS'!#REF!</f>
        <v>#REF!</v>
      </c>
      <c r="BD128" s="61" t="e">
        <f>'TOTAL CONTRATOS'!#REF!</f>
        <v>#REF!</v>
      </c>
      <c r="BE128" s="150" t="s">
        <v>71</v>
      </c>
    </row>
    <row r="129" spans="1:57" ht="78.75" customHeight="1" x14ac:dyDescent="0.25">
      <c r="A129" s="112" t="s">
        <v>800</v>
      </c>
      <c r="B129" s="95" t="s">
        <v>801</v>
      </c>
      <c r="C129" s="3" t="s">
        <v>802</v>
      </c>
      <c r="D129" s="4" t="s">
        <v>113</v>
      </c>
      <c r="E129" s="8">
        <v>900195934</v>
      </c>
      <c r="F129" s="134">
        <v>5</v>
      </c>
      <c r="G129" s="135" t="s">
        <v>807</v>
      </c>
      <c r="H129" s="144" t="s">
        <v>585</v>
      </c>
      <c r="I129" s="145">
        <v>44635</v>
      </c>
      <c r="J129" s="145">
        <f>'TOTAL CONTRATOS'!F114</f>
        <v>44636</v>
      </c>
      <c r="K129" s="146">
        <f>'TOTAL CONTRATOS'!G114</f>
        <v>45000</v>
      </c>
      <c r="L129" s="96" t="s">
        <v>729</v>
      </c>
      <c r="M129" s="146">
        <v>44607</v>
      </c>
      <c r="N129" s="106" t="s">
        <v>809</v>
      </c>
      <c r="O129" s="137" t="s">
        <v>842</v>
      </c>
      <c r="P129" s="146">
        <v>44636</v>
      </c>
      <c r="Q129" s="63">
        <v>200000000</v>
      </c>
      <c r="R129" s="138" t="s">
        <v>808</v>
      </c>
      <c r="S129" s="135"/>
      <c r="T129" s="135"/>
      <c r="U129" s="138"/>
      <c r="V129" s="65">
        <v>0.2</v>
      </c>
      <c r="W129" s="65">
        <v>0.1</v>
      </c>
      <c r="X129" s="65" t="s">
        <v>64</v>
      </c>
      <c r="Y129" s="65" t="s">
        <v>64</v>
      </c>
      <c r="Z129" s="65">
        <v>0.1</v>
      </c>
      <c r="AA129" s="145" t="s">
        <v>64</v>
      </c>
      <c r="AB129" s="141">
        <f>SUM(Q129)</f>
        <v>200000000</v>
      </c>
      <c r="AC129" s="123" t="e">
        <f>+'TOTAL CONTRATOS'!#REF!</f>
        <v>#REF!</v>
      </c>
      <c r="AD129" s="127" t="e">
        <f t="shared" si="30"/>
        <v>#REF!</v>
      </c>
      <c r="AE129" s="128" t="e">
        <f t="shared" si="31"/>
        <v>#REF!</v>
      </c>
      <c r="AF129" s="126" t="e">
        <f>+'TOTAL CONTRATOS'!#REF!</f>
        <v>#REF!</v>
      </c>
      <c r="AG129" s="4" t="s">
        <v>803</v>
      </c>
      <c r="AH129" s="3" t="s">
        <v>987</v>
      </c>
      <c r="AI129" s="8">
        <v>80362024</v>
      </c>
      <c r="AJ129" s="5">
        <v>0</v>
      </c>
      <c r="AK129" s="143" t="s">
        <v>843</v>
      </c>
      <c r="AL129" s="3"/>
      <c r="AM129" s="135" t="s">
        <v>805</v>
      </c>
      <c r="AN129" s="3" t="s">
        <v>193</v>
      </c>
      <c r="AO129" s="3" t="s">
        <v>66</v>
      </c>
      <c r="AP129" s="3" t="s">
        <v>66</v>
      </c>
      <c r="AQ129" s="3" t="s">
        <v>66</v>
      </c>
      <c r="AR129" s="3" t="s">
        <v>66</v>
      </c>
      <c r="AS129" s="3" t="s">
        <v>77</v>
      </c>
      <c r="AT129" s="147">
        <f t="shared" si="32"/>
        <v>364</v>
      </c>
      <c r="AU129" s="189">
        <v>44628</v>
      </c>
      <c r="AV129" s="189">
        <v>44634</v>
      </c>
      <c r="AW129" s="24">
        <f>IF(AV129="ANULADO","ANULADO",NETWORKDAYS.INTL(AU129,AV129))</f>
        <v>5</v>
      </c>
      <c r="AX129" s="149" t="s">
        <v>78</v>
      </c>
      <c r="AY129" s="24" t="s">
        <v>79</v>
      </c>
      <c r="AZ129" s="24" t="s">
        <v>66</v>
      </c>
      <c r="BA129" s="149" t="e">
        <f>'TOTAL CONTRATOS'!#REF!</f>
        <v>#REF!</v>
      </c>
      <c r="BB129" s="76" t="s">
        <v>66</v>
      </c>
      <c r="BC129" s="61" t="e">
        <f>'TOTAL CONTRATOS'!#REF!</f>
        <v>#REF!</v>
      </c>
      <c r="BD129" s="61" t="e">
        <f>'TOTAL CONTRATOS'!#REF!</f>
        <v>#REF!</v>
      </c>
      <c r="BE129" s="150" t="s">
        <v>806</v>
      </c>
    </row>
  </sheetData>
  <autoFilter ref="A1:WVG129" xr:uid="{00000000-0001-0000-0000-000000000000}"/>
  <phoneticPr fontId="27" type="noConversion"/>
  <dataValidations count="1">
    <dataValidation type="decimal" allowBlank="1" showInputMessage="1" showErrorMessage="1" errorTitle="Entrada no válida" error="Por favor escriba un número" promptTitle="Escriba un número en esta casilla" prompt=" Registre el número de la cédula de ciudadanía o del RUT del Supervisor SIN PUNTOS NI COMAS" sqref="AI90 AJ53" xr:uid="{F7256AA5-5170-4268-9746-872E699B7597}">
      <formula1>-99999999999</formula1>
      <formula2>99999999999</formula2>
    </dataValidation>
  </dataValidations>
  <hyperlinks>
    <hyperlink ref="AM44" r:id="rId1" xr:uid="{4A5B1101-B463-4CDF-8502-2FC24A5A43C0}"/>
  </hyperlinks>
  <printOptions horizontalCentered="1"/>
  <pageMargins left="1.1811023622047245" right="0.31496062992125984" top="0.74803149606299213" bottom="0.55118110236220474" header="0.31496062992125984" footer="0.11811023622047245"/>
  <pageSetup paperSize="9" scale="60" orientation="landscape" r:id="rId2"/>
  <headerFooter>
    <oddFooter>&amp;C"Este documento solamente es para uso interno y no debe ser distribuido sin autorización, queda prohibida su modificación, reproducción parcial o total. Si este documento está impreso se considera copia no controlada"&amp;RPágina &amp;P de &amp;N</oddFooter>
  </headerFooter>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A3ED4B-F864-4367-B9E0-71AED6466FE7}">
  <dimension ref="A1:WZG208"/>
  <sheetViews>
    <sheetView tabSelected="1" zoomScaleNormal="100" zoomScaleSheetLayoutView="100" workbookViewId="0">
      <pane xSplit="1" ySplit="2" topLeftCell="B3" activePane="bottomRight" state="frozen"/>
      <selection activeCell="B28" sqref="B28"/>
      <selection pane="topRight" activeCell="B28" sqref="B28"/>
      <selection pane="bottomLeft" activeCell="B28" sqref="B28"/>
      <selection pane="bottomRight" activeCell="C5" sqref="C5"/>
    </sheetView>
  </sheetViews>
  <sheetFormatPr baseColWidth="10" defaultColWidth="11.42578125" defaultRowHeight="48" customHeight="1" x14ac:dyDescent="0.25"/>
  <cols>
    <col min="1" max="1" width="9.28515625" style="242" customWidth="1"/>
    <col min="2" max="2" width="13.28515625" style="237" customWidth="1"/>
    <col min="3" max="3" width="44.7109375" style="237" customWidth="1"/>
    <col min="4" max="4" width="13.5703125" style="237" hidden="1" customWidth="1"/>
    <col min="5" max="5" width="14.5703125" style="243" customWidth="1"/>
    <col min="6" max="6" width="11.5703125" style="243" customWidth="1"/>
    <col min="7" max="7" width="12.85546875" style="243" customWidth="1"/>
    <col min="8" max="8" width="8.7109375" style="237" customWidth="1"/>
    <col min="9" max="9" width="12.140625" style="243" customWidth="1"/>
    <col min="10" max="10" width="25.5703125" style="237" customWidth="1"/>
    <col min="11" max="11" width="8.28515625" style="237" customWidth="1"/>
    <col min="12" max="12" width="12.85546875" style="244" customWidth="1"/>
    <col min="13" max="13" width="13.140625" style="237" customWidth="1"/>
    <col min="14" max="16384" width="11.42578125" style="237"/>
  </cols>
  <sheetData>
    <row r="1" spans="1:13" ht="48" customHeight="1" thickBot="1" x14ac:dyDescent="0.3">
      <c r="A1" s="197"/>
      <c r="B1" s="197"/>
      <c r="C1" s="198" t="s">
        <v>1633</v>
      </c>
      <c r="D1" s="198"/>
      <c r="E1" s="198"/>
      <c r="F1" s="198"/>
      <c r="G1" s="198"/>
      <c r="H1" s="198"/>
      <c r="I1" s="198"/>
      <c r="J1" s="198"/>
      <c r="K1" s="198"/>
      <c r="L1" s="198"/>
      <c r="M1" s="198"/>
    </row>
    <row r="2" spans="1:13" s="238" customFormat="1" ht="48" customHeight="1" x14ac:dyDescent="0.15">
      <c r="A2" s="199" t="s">
        <v>43</v>
      </c>
      <c r="B2" s="200" t="s">
        <v>45</v>
      </c>
      <c r="C2" s="201" t="s">
        <v>4</v>
      </c>
      <c r="D2" s="202" t="s">
        <v>5</v>
      </c>
      <c r="E2" s="203" t="s">
        <v>6</v>
      </c>
      <c r="F2" s="203" t="s">
        <v>7</v>
      </c>
      <c r="G2" s="203" t="s">
        <v>8</v>
      </c>
      <c r="H2" s="202" t="s">
        <v>9</v>
      </c>
      <c r="I2" s="202" t="s">
        <v>10</v>
      </c>
      <c r="J2" s="202" t="s">
        <v>11</v>
      </c>
      <c r="K2" s="202" t="s">
        <v>386</v>
      </c>
      <c r="L2" s="202" t="s">
        <v>12</v>
      </c>
      <c r="M2" s="204" t="s">
        <v>44</v>
      </c>
    </row>
    <row r="3" spans="1:13" s="239" customFormat="1" ht="48" customHeight="1" x14ac:dyDescent="0.25">
      <c r="A3" s="205" t="s">
        <v>274</v>
      </c>
      <c r="B3" s="206" t="s">
        <v>102</v>
      </c>
      <c r="C3" s="207" t="s">
        <v>301</v>
      </c>
      <c r="D3" s="208" t="s">
        <v>295</v>
      </c>
      <c r="E3" s="209">
        <v>44568</v>
      </c>
      <c r="F3" s="209">
        <v>44573</v>
      </c>
      <c r="G3" s="210">
        <v>44742</v>
      </c>
      <c r="H3" s="211" t="s">
        <v>302</v>
      </c>
      <c r="I3" s="210">
        <v>44565</v>
      </c>
      <c r="J3" s="231" t="s">
        <v>157</v>
      </c>
      <c r="K3" s="211" t="s">
        <v>1267</v>
      </c>
      <c r="L3" s="210">
        <v>44573</v>
      </c>
      <c r="M3" s="212">
        <v>8416200</v>
      </c>
    </row>
    <row r="4" spans="1:13" s="239" customFormat="1" ht="48" customHeight="1" x14ac:dyDescent="0.25">
      <c r="A4" s="205" t="s">
        <v>275</v>
      </c>
      <c r="B4" s="206" t="s">
        <v>102</v>
      </c>
      <c r="C4" s="207" t="s">
        <v>190</v>
      </c>
      <c r="D4" s="213" t="s">
        <v>484</v>
      </c>
      <c r="E4" s="209">
        <v>44572</v>
      </c>
      <c r="F4" s="209">
        <v>44573</v>
      </c>
      <c r="G4" s="210">
        <v>44587</v>
      </c>
      <c r="H4" s="211" t="s">
        <v>99</v>
      </c>
      <c r="I4" s="214">
        <v>44568</v>
      </c>
      <c r="J4" s="231" t="s">
        <v>191</v>
      </c>
      <c r="K4" s="211" t="s">
        <v>1269</v>
      </c>
      <c r="L4" s="210">
        <v>44573</v>
      </c>
      <c r="M4" s="212">
        <v>8750000</v>
      </c>
    </row>
    <row r="5" spans="1:13" s="239" customFormat="1" ht="48" customHeight="1" x14ac:dyDescent="0.25">
      <c r="A5" s="205" t="s">
        <v>276</v>
      </c>
      <c r="B5" s="206" t="s">
        <v>102</v>
      </c>
      <c r="C5" s="207" t="s">
        <v>223</v>
      </c>
      <c r="D5" s="215" t="s">
        <v>293</v>
      </c>
      <c r="E5" s="209">
        <v>44573</v>
      </c>
      <c r="F5" s="209">
        <v>44575</v>
      </c>
      <c r="G5" s="210">
        <v>44586</v>
      </c>
      <c r="H5" s="211" t="s">
        <v>326</v>
      </c>
      <c r="I5" s="214">
        <v>44568</v>
      </c>
      <c r="J5" s="231" t="s">
        <v>294</v>
      </c>
      <c r="K5" s="211"/>
      <c r="L5" s="210">
        <v>44575</v>
      </c>
      <c r="M5" s="212">
        <v>22204813</v>
      </c>
    </row>
    <row r="6" spans="1:13" s="239" customFormat="1" ht="48" customHeight="1" x14ac:dyDescent="0.25">
      <c r="A6" s="205" t="s">
        <v>277</v>
      </c>
      <c r="B6" s="206" t="s">
        <v>102</v>
      </c>
      <c r="C6" s="207" t="s">
        <v>303</v>
      </c>
      <c r="D6" s="208" t="s">
        <v>295</v>
      </c>
      <c r="E6" s="209">
        <v>44572</v>
      </c>
      <c r="F6" s="209">
        <v>44573</v>
      </c>
      <c r="G6" s="210">
        <v>44742</v>
      </c>
      <c r="H6" s="216" t="s">
        <v>304</v>
      </c>
      <c r="I6" s="214">
        <v>44572</v>
      </c>
      <c r="J6" s="231" t="s">
        <v>157</v>
      </c>
      <c r="K6" s="217" t="s">
        <v>141</v>
      </c>
      <c r="L6" s="210">
        <v>44573</v>
      </c>
      <c r="M6" s="212">
        <v>8416200</v>
      </c>
    </row>
    <row r="7" spans="1:13" s="239" customFormat="1" ht="48" customHeight="1" x14ac:dyDescent="0.25">
      <c r="A7" s="205" t="s">
        <v>278</v>
      </c>
      <c r="B7" s="206" t="s">
        <v>102</v>
      </c>
      <c r="C7" s="207" t="s">
        <v>198</v>
      </c>
      <c r="D7" s="213" t="s">
        <v>305</v>
      </c>
      <c r="E7" s="209">
        <v>44573</v>
      </c>
      <c r="F7" s="209">
        <v>44574</v>
      </c>
      <c r="G7" s="210">
        <v>44586</v>
      </c>
      <c r="H7" s="211" t="s">
        <v>327</v>
      </c>
      <c r="I7" s="210" t="s">
        <v>328</v>
      </c>
      <c r="J7" s="231" t="s">
        <v>252</v>
      </c>
      <c r="K7" s="211" t="s">
        <v>1270</v>
      </c>
      <c r="L7" s="210" t="s">
        <v>329</v>
      </c>
      <c r="M7" s="212" t="s">
        <v>330</v>
      </c>
    </row>
    <row r="8" spans="1:13" ht="48" customHeight="1" x14ac:dyDescent="0.25">
      <c r="A8" s="218" t="s">
        <v>279</v>
      </c>
      <c r="B8" s="206" t="s">
        <v>102</v>
      </c>
      <c r="C8" s="207" t="s">
        <v>240</v>
      </c>
      <c r="D8" s="208" t="s">
        <v>295</v>
      </c>
      <c r="E8" s="209">
        <v>44574</v>
      </c>
      <c r="F8" s="209">
        <v>44574</v>
      </c>
      <c r="G8" s="210">
        <v>44607</v>
      </c>
      <c r="H8" s="211" t="s">
        <v>307</v>
      </c>
      <c r="I8" s="210">
        <v>44572</v>
      </c>
      <c r="J8" s="231" t="s">
        <v>157</v>
      </c>
      <c r="K8" s="211" t="s">
        <v>1015</v>
      </c>
      <c r="L8" s="210">
        <v>44574</v>
      </c>
      <c r="M8" s="212">
        <v>8754200</v>
      </c>
    </row>
    <row r="9" spans="1:13" ht="48" customHeight="1" x14ac:dyDescent="0.25">
      <c r="A9" s="218" t="s">
        <v>280</v>
      </c>
      <c r="B9" s="206" t="s">
        <v>112</v>
      </c>
      <c r="C9" s="207" t="s">
        <v>308</v>
      </c>
      <c r="D9" s="217" t="s">
        <v>89</v>
      </c>
      <c r="E9" s="209">
        <v>44575</v>
      </c>
      <c r="F9" s="209">
        <v>44580</v>
      </c>
      <c r="G9" s="210">
        <v>44944</v>
      </c>
      <c r="H9" s="211" t="s">
        <v>1536</v>
      </c>
      <c r="I9" s="214" t="s">
        <v>1514</v>
      </c>
      <c r="J9" s="231" t="s">
        <v>1395</v>
      </c>
      <c r="K9" s="211" t="s">
        <v>1557</v>
      </c>
      <c r="L9" s="210" t="s">
        <v>1558</v>
      </c>
      <c r="M9" s="212" t="s">
        <v>1387</v>
      </c>
    </row>
    <row r="10" spans="1:13" ht="48" customHeight="1" x14ac:dyDescent="0.25">
      <c r="A10" s="218" t="s">
        <v>281</v>
      </c>
      <c r="B10" s="206" t="s">
        <v>112</v>
      </c>
      <c r="C10" s="207" t="s">
        <v>309</v>
      </c>
      <c r="D10" s="217" t="s">
        <v>89</v>
      </c>
      <c r="E10" s="209">
        <v>44578</v>
      </c>
      <c r="F10" s="209">
        <v>44580</v>
      </c>
      <c r="G10" s="210">
        <v>44950</v>
      </c>
      <c r="H10" s="211" t="s">
        <v>1513</v>
      </c>
      <c r="I10" s="214" t="s">
        <v>1514</v>
      </c>
      <c r="J10" s="231" t="s">
        <v>1395</v>
      </c>
      <c r="K10" s="211" t="s">
        <v>1627</v>
      </c>
      <c r="L10" s="210" t="s">
        <v>1515</v>
      </c>
      <c r="M10" s="212" t="s">
        <v>1516</v>
      </c>
    </row>
    <row r="11" spans="1:13" ht="48" customHeight="1" x14ac:dyDescent="0.25">
      <c r="A11" s="218" t="s">
        <v>282</v>
      </c>
      <c r="B11" s="206" t="s">
        <v>102</v>
      </c>
      <c r="C11" s="207" t="s">
        <v>310</v>
      </c>
      <c r="D11" s="208" t="s">
        <v>295</v>
      </c>
      <c r="E11" s="209">
        <v>44575</v>
      </c>
      <c r="F11" s="209">
        <v>44578</v>
      </c>
      <c r="G11" s="210">
        <v>44742</v>
      </c>
      <c r="H11" s="211" t="s">
        <v>173</v>
      </c>
      <c r="I11" s="214">
        <v>44575</v>
      </c>
      <c r="J11" s="231" t="s">
        <v>163</v>
      </c>
      <c r="K11" s="211" t="s">
        <v>1266</v>
      </c>
      <c r="L11" s="210">
        <v>44575</v>
      </c>
      <c r="M11" s="212">
        <v>20128267</v>
      </c>
    </row>
    <row r="12" spans="1:13" ht="48" customHeight="1" x14ac:dyDescent="0.25">
      <c r="A12" s="218" t="s">
        <v>283</v>
      </c>
      <c r="B12" s="206" t="s">
        <v>102</v>
      </c>
      <c r="C12" s="207" t="s">
        <v>306</v>
      </c>
      <c r="D12" s="208" t="s">
        <v>295</v>
      </c>
      <c r="E12" s="209">
        <v>44575</v>
      </c>
      <c r="F12" s="209">
        <v>44578</v>
      </c>
      <c r="G12" s="210">
        <v>44742</v>
      </c>
      <c r="H12" s="211" t="s">
        <v>311</v>
      </c>
      <c r="I12" s="214">
        <v>44575</v>
      </c>
      <c r="J12" s="231" t="s">
        <v>163</v>
      </c>
      <c r="K12" s="211" t="s">
        <v>1264</v>
      </c>
      <c r="L12" s="209">
        <v>44578</v>
      </c>
      <c r="M12" s="212">
        <v>16389067</v>
      </c>
    </row>
    <row r="13" spans="1:13" ht="48" customHeight="1" x14ac:dyDescent="0.25">
      <c r="A13" s="218" t="s">
        <v>331</v>
      </c>
      <c r="B13" s="206" t="s">
        <v>102</v>
      </c>
      <c r="C13" s="207" t="s">
        <v>324</v>
      </c>
      <c r="D13" s="208" t="s">
        <v>295</v>
      </c>
      <c r="E13" s="209">
        <v>44575</v>
      </c>
      <c r="F13" s="209">
        <v>44578</v>
      </c>
      <c r="G13" s="210">
        <v>44742</v>
      </c>
      <c r="H13" s="211" t="s">
        <v>325</v>
      </c>
      <c r="I13" s="214">
        <v>44575</v>
      </c>
      <c r="J13" s="231" t="s">
        <v>157</v>
      </c>
      <c r="K13" s="211" t="s">
        <v>1151</v>
      </c>
      <c r="L13" s="214">
        <v>44578</v>
      </c>
      <c r="M13" s="212">
        <v>17056000</v>
      </c>
    </row>
    <row r="14" spans="1:13" ht="48" customHeight="1" x14ac:dyDescent="0.25">
      <c r="A14" s="218" t="s">
        <v>284</v>
      </c>
      <c r="B14" s="206" t="s">
        <v>102</v>
      </c>
      <c r="C14" s="207" t="s">
        <v>312</v>
      </c>
      <c r="D14" s="208" t="s">
        <v>295</v>
      </c>
      <c r="E14" s="209">
        <v>44575</v>
      </c>
      <c r="F14" s="209">
        <v>44578</v>
      </c>
      <c r="G14" s="210">
        <v>44742</v>
      </c>
      <c r="H14" s="211" t="s">
        <v>126</v>
      </c>
      <c r="I14" s="210">
        <v>44575</v>
      </c>
      <c r="J14" s="231" t="s">
        <v>157</v>
      </c>
      <c r="K14" s="211" t="s">
        <v>1265</v>
      </c>
      <c r="L14" s="210">
        <v>44578</v>
      </c>
      <c r="M14" s="212">
        <v>8642800</v>
      </c>
    </row>
    <row r="15" spans="1:13" ht="48" customHeight="1" x14ac:dyDescent="0.25">
      <c r="A15" s="218" t="s">
        <v>285</v>
      </c>
      <c r="B15" s="206" t="s">
        <v>102</v>
      </c>
      <c r="C15" s="207" t="s">
        <v>313</v>
      </c>
      <c r="D15" s="208" t="s">
        <v>295</v>
      </c>
      <c r="E15" s="209">
        <v>44575</v>
      </c>
      <c r="F15" s="209">
        <v>44578</v>
      </c>
      <c r="G15" s="210">
        <v>44742</v>
      </c>
      <c r="H15" s="211" t="s">
        <v>174</v>
      </c>
      <c r="I15" s="214">
        <v>44575</v>
      </c>
      <c r="J15" s="231" t="s">
        <v>157</v>
      </c>
      <c r="K15" s="211" t="s">
        <v>1212</v>
      </c>
      <c r="L15" s="214">
        <v>44578</v>
      </c>
      <c r="M15" s="212">
        <v>17056000</v>
      </c>
    </row>
    <row r="16" spans="1:13" ht="48" customHeight="1" x14ac:dyDescent="0.25">
      <c r="A16" s="218" t="s">
        <v>286</v>
      </c>
      <c r="B16" s="206" t="s">
        <v>102</v>
      </c>
      <c r="C16" s="207" t="s">
        <v>314</v>
      </c>
      <c r="D16" s="208" t="s">
        <v>295</v>
      </c>
      <c r="E16" s="209">
        <v>44575</v>
      </c>
      <c r="F16" s="209">
        <v>44578</v>
      </c>
      <c r="G16" s="210">
        <v>44598</v>
      </c>
      <c r="H16" s="211" t="s">
        <v>315</v>
      </c>
      <c r="I16" s="214">
        <v>44575</v>
      </c>
      <c r="J16" s="231" t="s">
        <v>157</v>
      </c>
      <c r="K16" s="211" t="s">
        <v>1013</v>
      </c>
      <c r="L16" s="214">
        <v>44578</v>
      </c>
      <c r="M16" s="212">
        <v>10539733</v>
      </c>
    </row>
    <row r="17" spans="1:13 16231:16231" ht="48" customHeight="1" x14ac:dyDescent="0.25">
      <c r="A17" s="218" t="s">
        <v>287</v>
      </c>
      <c r="B17" s="206" t="s">
        <v>112</v>
      </c>
      <c r="C17" s="207" t="s">
        <v>309</v>
      </c>
      <c r="D17" s="215" t="s">
        <v>89</v>
      </c>
      <c r="E17" s="209">
        <v>44578</v>
      </c>
      <c r="F17" s="209">
        <v>44582</v>
      </c>
      <c r="G17" s="210">
        <v>44953</v>
      </c>
      <c r="H17" s="211" t="s">
        <v>1522</v>
      </c>
      <c r="I17" s="214" t="s">
        <v>1514</v>
      </c>
      <c r="J17" s="231" t="s">
        <v>1395</v>
      </c>
      <c r="K17" s="211" t="s">
        <v>1622</v>
      </c>
      <c r="L17" s="214" t="s">
        <v>1523</v>
      </c>
      <c r="M17" s="212" t="s">
        <v>1524</v>
      </c>
    </row>
    <row r="18" spans="1:13 16231:16231" ht="48" customHeight="1" x14ac:dyDescent="0.25">
      <c r="A18" s="218" t="s">
        <v>288</v>
      </c>
      <c r="B18" s="206" t="s">
        <v>102</v>
      </c>
      <c r="C18" s="207" t="s">
        <v>317</v>
      </c>
      <c r="D18" s="208" t="s">
        <v>295</v>
      </c>
      <c r="E18" s="209">
        <v>44578</v>
      </c>
      <c r="F18" s="209">
        <v>44580</v>
      </c>
      <c r="G18" s="210">
        <v>44598</v>
      </c>
      <c r="H18" s="211" t="s">
        <v>318</v>
      </c>
      <c r="I18" s="214">
        <v>44574</v>
      </c>
      <c r="J18" s="231" t="s">
        <v>157</v>
      </c>
      <c r="K18" s="211" t="s">
        <v>1017</v>
      </c>
      <c r="L18" s="210">
        <v>44580</v>
      </c>
      <c r="M18" s="212">
        <v>8443400</v>
      </c>
    </row>
    <row r="19" spans="1:13 16231:16231" ht="48" customHeight="1" x14ac:dyDescent="0.25">
      <c r="A19" s="218" t="s">
        <v>289</v>
      </c>
      <c r="B19" s="206" t="s">
        <v>102</v>
      </c>
      <c r="C19" s="219" t="s">
        <v>319</v>
      </c>
      <c r="D19" s="208" t="s">
        <v>295</v>
      </c>
      <c r="E19" s="209">
        <v>44578</v>
      </c>
      <c r="F19" s="209">
        <v>44578</v>
      </c>
      <c r="G19" s="210">
        <v>44742</v>
      </c>
      <c r="H19" s="211" t="s">
        <v>140</v>
      </c>
      <c r="I19" s="210">
        <v>44574</v>
      </c>
      <c r="J19" s="231" t="s">
        <v>157</v>
      </c>
      <c r="K19" s="211" t="s">
        <v>1232</v>
      </c>
      <c r="L19" s="214">
        <v>44578</v>
      </c>
      <c r="M19" s="212">
        <v>8495200</v>
      </c>
    </row>
    <row r="20" spans="1:13 16231:16231" ht="48" customHeight="1" x14ac:dyDescent="0.25">
      <c r="A20" s="218" t="s">
        <v>290</v>
      </c>
      <c r="B20" s="206" t="s">
        <v>102</v>
      </c>
      <c r="C20" s="207" t="s">
        <v>1634</v>
      </c>
      <c r="D20" s="208" t="s">
        <v>295</v>
      </c>
      <c r="E20" s="209">
        <v>44578</v>
      </c>
      <c r="F20" s="209">
        <v>44581</v>
      </c>
      <c r="G20" s="210">
        <v>44606</v>
      </c>
      <c r="H20" s="211" t="s">
        <v>320</v>
      </c>
      <c r="I20" s="214">
        <v>44575</v>
      </c>
      <c r="J20" s="231" t="s">
        <v>160</v>
      </c>
      <c r="K20" s="211" t="s">
        <v>1165</v>
      </c>
      <c r="L20" s="210">
        <v>44581</v>
      </c>
      <c r="M20" s="212">
        <v>23732800</v>
      </c>
    </row>
    <row r="21" spans="1:13 16231:16231" ht="48" customHeight="1" x14ac:dyDescent="0.25">
      <c r="A21" s="218" t="s">
        <v>291</v>
      </c>
      <c r="B21" s="206" t="s">
        <v>102</v>
      </c>
      <c r="C21" s="207" t="s">
        <v>180</v>
      </c>
      <c r="D21" s="208" t="s">
        <v>295</v>
      </c>
      <c r="E21" s="209">
        <v>44579</v>
      </c>
      <c r="F21" s="209">
        <v>44580</v>
      </c>
      <c r="G21" s="210">
        <v>44742</v>
      </c>
      <c r="H21" s="211" t="s">
        <v>321</v>
      </c>
      <c r="I21" s="214">
        <v>44579</v>
      </c>
      <c r="J21" s="231" t="s">
        <v>165</v>
      </c>
      <c r="K21" s="211" t="s">
        <v>72</v>
      </c>
      <c r="L21" s="214">
        <v>44580</v>
      </c>
      <c r="M21" s="212">
        <v>23025595</v>
      </c>
    </row>
    <row r="22" spans="1:13 16231:16231" ht="48" customHeight="1" x14ac:dyDescent="0.25">
      <c r="A22" s="218" t="s">
        <v>292</v>
      </c>
      <c r="B22" s="206" t="s">
        <v>102</v>
      </c>
      <c r="C22" s="207" t="s">
        <v>322</v>
      </c>
      <c r="D22" s="208" t="s">
        <v>295</v>
      </c>
      <c r="E22" s="209">
        <v>44581</v>
      </c>
      <c r="F22" s="209">
        <v>44582</v>
      </c>
      <c r="G22" s="210">
        <v>44742</v>
      </c>
      <c r="H22" s="211" t="s">
        <v>323</v>
      </c>
      <c r="I22" s="214">
        <v>44579</v>
      </c>
      <c r="J22" s="231" t="s">
        <v>157</v>
      </c>
      <c r="K22" s="211" t="s">
        <v>906</v>
      </c>
      <c r="L22" s="210">
        <v>44582</v>
      </c>
      <c r="M22" s="212">
        <v>11509056</v>
      </c>
    </row>
    <row r="23" spans="1:13 16231:16231" ht="48" customHeight="1" x14ac:dyDescent="0.25">
      <c r="A23" s="218" t="s">
        <v>299</v>
      </c>
      <c r="B23" s="206" t="s">
        <v>102</v>
      </c>
      <c r="C23" s="207" t="s">
        <v>266</v>
      </c>
      <c r="D23" s="208" t="s">
        <v>295</v>
      </c>
      <c r="E23" s="209">
        <v>44582</v>
      </c>
      <c r="F23" s="209">
        <v>44585</v>
      </c>
      <c r="G23" s="210">
        <v>44580</v>
      </c>
      <c r="H23" s="211" t="s">
        <v>177</v>
      </c>
      <c r="I23" s="214">
        <v>44580</v>
      </c>
      <c r="J23" s="231" t="s">
        <v>157</v>
      </c>
      <c r="K23" s="211" t="s">
        <v>1271</v>
      </c>
      <c r="L23" s="214">
        <v>44582</v>
      </c>
      <c r="M23" s="212">
        <v>9311467</v>
      </c>
    </row>
    <row r="24" spans="1:13 16231:16231" ht="48" customHeight="1" x14ac:dyDescent="0.25">
      <c r="A24" s="218" t="s">
        <v>300</v>
      </c>
      <c r="B24" s="206" t="s">
        <v>102</v>
      </c>
      <c r="C24" s="207" t="s">
        <v>362</v>
      </c>
      <c r="D24" s="208" t="s">
        <v>295</v>
      </c>
      <c r="E24" s="209">
        <v>44582</v>
      </c>
      <c r="F24" s="209">
        <v>44586</v>
      </c>
      <c r="G24" s="210">
        <v>44742</v>
      </c>
      <c r="H24" s="211" t="s">
        <v>178</v>
      </c>
      <c r="I24" s="214">
        <v>44582</v>
      </c>
      <c r="J24" s="231" t="s">
        <v>157</v>
      </c>
      <c r="K24" s="211" t="s">
        <v>1109</v>
      </c>
      <c r="L24" s="214">
        <v>44586</v>
      </c>
      <c r="M24" s="212">
        <v>21770666</v>
      </c>
    </row>
    <row r="25" spans="1:13 16231:16231" ht="48" customHeight="1" x14ac:dyDescent="0.25">
      <c r="A25" s="218" t="s">
        <v>341</v>
      </c>
      <c r="B25" s="206" t="s">
        <v>112</v>
      </c>
      <c r="C25" s="207" t="s">
        <v>264</v>
      </c>
      <c r="D25" s="213" t="s">
        <v>89</v>
      </c>
      <c r="E25" s="209">
        <v>44582</v>
      </c>
      <c r="F25" s="209">
        <v>44588</v>
      </c>
      <c r="G25" s="210">
        <v>44936</v>
      </c>
      <c r="H25" s="211" t="s">
        <v>1546</v>
      </c>
      <c r="I25" s="214" t="s">
        <v>1534</v>
      </c>
      <c r="J25" s="231" t="s">
        <v>1395</v>
      </c>
      <c r="K25" s="211" t="s">
        <v>1574</v>
      </c>
      <c r="L25" s="210" t="s">
        <v>1547</v>
      </c>
      <c r="M25" s="212" t="s">
        <v>1548</v>
      </c>
    </row>
    <row r="26" spans="1:13 16231:16231" ht="48" customHeight="1" x14ac:dyDescent="0.25">
      <c r="A26" s="218" t="s">
        <v>342</v>
      </c>
      <c r="B26" s="206" t="s">
        <v>102</v>
      </c>
      <c r="C26" s="207" t="s">
        <v>367</v>
      </c>
      <c r="D26" s="215" t="s">
        <v>89</v>
      </c>
      <c r="E26" s="209">
        <v>44586</v>
      </c>
      <c r="F26" s="209">
        <v>44587</v>
      </c>
      <c r="G26" s="210">
        <v>44915</v>
      </c>
      <c r="H26" s="211" t="s">
        <v>1602</v>
      </c>
      <c r="I26" s="210" t="s">
        <v>1603</v>
      </c>
      <c r="J26" s="231" t="s">
        <v>1395</v>
      </c>
      <c r="K26" s="211" t="s">
        <v>1604</v>
      </c>
      <c r="L26" s="214" t="s">
        <v>1605</v>
      </c>
      <c r="M26" s="212" t="s">
        <v>1606</v>
      </c>
    </row>
    <row r="27" spans="1:13 16231:16231" ht="48" customHeight="1" x14ac:dyDescent="0.25">
      <c r="A27" s="218" t="s">
        <v>343</v>
      </c>
      <c r="B27" s="206" t="s">
        <v>102</v>
      </c>
      <c r="C27" s="207" t="s">
        <v>223</v>
      </c>
      <c r="D27" s="215" t="s">
        <v>184</v>
      </c>
      <c r="E27" s="209">
        <v>44586</v>
      </c>
      <c r="F27" s="209">
        <v>44587</v>
      </c>
      <c r="G27" s="210">
        <v>44737</v>
      </c>
      <c r="H27" s="211" t="s">
        <v>1279</v>
      </c>
      <c r="I27" s="214" t="s">
        <v>1280</v>
      </c>
      <c r="J27" s="231" t="s">
        <v>1281</v>
      </c>
      <c r="K27" s="211" t="s">
        <v>72</v>
      </c>
      <c r="L27" s="210">
        <v>44587</v>
      </c>
      <c r="M27" s="212" t="s">
        <v>1275</v>
      </c>
    </row>
    <row r="28" spans="1:13 16231:16231" ht="48" customHeight="1" x14ac:dyDescent="0.25">
      <c r="A28" s="218" t="s">
        <v>344</v>
      </c>
      <c r="B28" s="206" t="s">
        <v>162</v>
      </c>
      <c r="C28" s="207" t="s">
        <v>198</v>
      </c>
      <c r="D28" s="213" t="s">
        <v>107</v>
      </c>
      <c r="E28" s="209">
        <v>44586</v>
      </c>
      <c r="F28" s="209">
        <v>44587</v>
      </c>
      <c r="G28" s="210">
        <v>44767</v>
      </c>
      <c r="H28" s="211" t="s">
        <v>143</v>
      </c>
      <c r="I28" s="210">
        <v>44568</v>
      </c>
      <c r="J28" s="231" t="s">
        <v>296</v>
      </c>
      <c r="K28" s="211" t="s">
        <v>84</v>
      </c>
      <c r="L28" s="210">
        <v>44587</v>
      </c>
      <c r="M28" s="212">
        <v>256473228</v>
      </c>
      <c r="WZG28" s="237" t="s">
        <v>1274</v>
      </c>
    </row>
    <row r="29" spans="1:13 16231:16231" ht="48" customHeight="1" x14ac:dyDescent="0.25">
      <c r="A29" s="218" t="s">
        <v>345</v>
      </c>
      <c r="B29" s="206" t="s">
        <v>102</v>
      </c>
      <c r="C29" s="207" t="s">
        <v>150</v>
      </c>
      <c r="D29" s="207" t="s">
        <v>295</v>
      </c>
      <c r="E29" s="209">
        <v>44586</v>
      </c>
      <c r="F29" s="209">
        <v>44588</v>
      </c>
      <c r="G29" s="210">
        <v>44642</v>
      </c>
      <c r="H29" s="211" t="s">
        <v>168</v>
      </c>
      <c r="I29" s="210">
        <v>44579</v>
      </c>
      <c r="J29" s="231" t="s">
        <v>157</v>
      </c>
      <c r="K29" s="211" t="s">
        <v>1166</v>
      </c>
      <c r="L29" s="210">
        <v>44588</v>
      </c>
      <c r="M29" s="212">
        <v>17294784</v>
      </c>
    </row>
    <row r="30" spans="1:13 16231:16231" ht="48" customHeight="1" x14ac:dyDescent="0.25">
      <c r="A30" s="218" t="s">
        <v>346</v>
      </c>
      <c r="B30" s="206" t="s">
        <v>102</v>
      </c>
      <c r="C30" s="207" t="s">
        <v>247</v>
      </c>
      <c r="D30" s="215" t="s">
        <v>107</v>
      </c>
      <c r="E30" s="209">
        <v>44586</v>
      </c>
      <c r="F30" s="209">
        <v>44587</v>
      </c>
      <c r="G30" s="210">
        <v>44767</v>
      </c>
      <c r="H30" s="211" t="s">
        <v>94</v>
      </c>
      <c r="I30" s="210">
        <v>44568</v>
      </c>
      <c r="J30" s="231" t="s">
        <v>373</v>
      </c>
      <c r="K30" s="211" t="s">
        <v>1075</v>
      </c>
      <c r="L30" s="210">
        <v>44586</v>
      </c>
      <c r="M30" s="212">
        <v>38886000</v>
      </c>
    </row>
    <row r="31" spans="1:13 16231:16231" ht="48" customHeight="1" x14ac:dyDescent="0.25">
      <c r="A31" s="218" t="s">
        <v>347</v>
      </c>
      <c r="B31" s="206" t="s">
        <v>102</v>
      </c>
      <c r="C31" s="207" t="s">
        <v>375</v>
      </c>
      <c r="D31" s="207" t="s">
        <v>295</v>
      </c>
      <c r="E31" s="209">
        <v>44586</v>
      </c>
      <c r="F31" s="209">
        <v>44587</v>
      </c>
      <c r="G31" s="210">
        <v>44742</v>
      </c>
      <c r="H31" s="211" t="s">
        <v>938</v>
      </c>
      <c r="I31" s="210">
        <v>44581</v>
      </c>
      <c r="J31" s="231" t="s">
        <v>157</v>
      </c>
      <c r="K31" s="211" t="s">
        <v>939</v>
      </c>
      <c r="L31" s="210">
        <v>44587</v>
      </c>
      <c r="M31" s="212">
        <v>10810800</v>
      </c>
    </row>
    <row r="32" spans="1:13 16231:16231" ht="48" customHeight="1" x14ac:dyDescent="0.25">
      <c r="A32" s="218" t="s">
        <v>348</v>
      </c>
      <c r="B32" s="206" t="s">
        <v>102</v>
      </c>
      <c r="C32" s="207" t="s">
        <v>377</v>
      </c>
      <c r="D32" s="207" t="s">
        <v>295</v>
      </c>
      <c r="E32" s="209">
        <v>44586</v>
      </c>
      <c r="F32" s="209">
        <v>44587</v>
      </c>
      <c r="G32" s="210">
        <v>44616</v>
      </c>
      <c r="H32" s="211" t="s">
        <v>378</v>
      </c>
      <c r="I32" s="214">
        <v>44581</v>
      </c>
      <c r="J32" s="231" t="s">
        <v>157</v>
      </c>
      <c r="K32" s="211" t="s">
        <v>1016</v>
      </c>
      <c r="L32" s="210">
        <v>44586</v>
      </c>
      <c r="M32" s="212">
        <v>8436800</v>
      </c>
    </row>
    <row r="33" spans="1:851" ht="48" customHeight="1" x14ac:dyDescent="0.25">
      <c r="A33" s="218" t="s">
        <v>349</v>
      </c>
      <c r="B33" s="206" t="s">
        <v>112</v>
      </c>
      <c r="C33" s="207" t="s">
        <v>129</v>
      </c>
      <c r="D33" s="215" t="s">
        <v>89</v>
      </c>
      <c r="E33" s="209">
        <v>44587</v>
      </c>
      <c r="F33" s="209">
        <v>44589</v>
      </c>
      <c r="G33" s="210">
        <v>44922</v>
      </c>
      <c r="H33" s="211" t="s">
        <v>1414</v>
      </c>
      <c r="I33" s="214" t="s">
        <v>1415</v>
      </c>
      <c r="J33" s="231" t="s">
        <v>1395</v>
      </c>
      <c r="K33" s="211" t="s">
        <v>1417</v>
      </c>
      <c r="L33" s="210" t="s">
        <v>1412</v>
      </c>
      <c r="M33" s="212" t="s">
        <v>1413</v>
      </c>
    </row>
    <row r="34" spans="1:851" s="240" customFormat="1" ht="48" customHeight="1" x14ac:dyDescent="0.25">
      <c r="A34" s="218" t="s">
        <v>350</v>
      </c>
      <c r="B34" s="220" t="s">
        <v>102</v>
      </c>
      <c r="C34" s="232" t="s">
        <v>183</v>
      </c>
      <c r="D34" s="223" t="s">
        <v>89</v>
      </c>
      <c r="E34" s="209">
        <v>44587</v>
      </c>
      <c r="F34" s="209">
        <v>44592</v>
      </c>
      <c r="G34" s="210">
        <v>44713</v>
      </c>
      <c r="H34" s="233" t="s">
        <v>154</v>
      </c>
      <c r="I34" s="234">
        <v>44579</v>
      </c>
      <c r="J34" s="235" t="s">
        <v>157</v>
      </c>
      <c r="K34" s="217" t="s">
        <v>594</v>
      </c>
      <c r="L34" s="210">
        <v>44592</v>
      </c>
      <c r="M34" s="212">
        <v>12646400</v>
      </c>
      <c r="N34" s="239"/>
      <c r="O34" s="239"/>
      <c r="P34" s="239"/>
      <c r="Q34" s="239"/>
      <c r="R34" s="239"/>
      <c r="S34" s="239"/>
      <c r="T34" s="239"/>
      <c r="U34" s="239"/>
      <c r="V34" s="239"/>
      <c r="W34" s="239"/>
      <c r="X34" s="239"/>
      <c r="Y34" s="239"/>
      <c r="Z34" s="239"/>
      <c r="AA34" s="239"/>
      <c r="AB34" s="239"/>
      <c r="AC34" s="239"/>
      <c r="AD34" s="239"/>
      <c r="AE34" s="239"/>
      <c r="AF34" s="239"/>
      <c r="AG34" s="239"/>
      <c r="AH34" s="239"/>
      <c r="AI34" s="239"/>
      <c r="AJ34" s="239"/>
      <c r="AK34" s="239"/>
      <c r="AL34" s="239"/>
      <c r="AM34" s="239"/>
      <c r="AN34" s="239"/>
      <c r="AO34" s="239"/>
      <c r="AP34" s="239"/>
      <c r="AQ34" s="239"/>
      <c r="AR34" s="239"/>
      <c r="AS34" s="239"/>
      <c r="AT34" s="239"/>
      <c r="AU34" s="239"/>
      <c r="AV34" s="239"/>
      <c r="AW34" s="239"/>
      <c r="AX34" s="239"/>
      <c r="AY34" s="239"/>
      <c r="AZ34" s="239"/>
      <c r="BA34" s="239"/>
      <c r="BB34" s="239"/>
      <c r="BC34" s="239"/>
      <c r="BD34" s="239"/>
      <c r="BE34" s="239"/>
      <c r="BF34" s="239"/>
      <c r="BG34" s="239"/>
      <c r="BH34" s="239"/>
      <c r="BI34" s="239"/>
      <c r="BJ34" s="239"/>
      <c r="BK34" s="239"/>
      <c r="BL34" s="239"/>
      <c r="BM34" s="239"/>
      <c r="BN34" s="239"/>
      <c r="BO34" s="239"/>
      <c r="BP34" s="239"/>
      <c r="BQ34" s="239"/>
      <c r="BR34" s="239"/>
      <c r="BS34" s="239"/>
      <c r="BT34" s="239"/>
      <c r="BU34" s="239"/>
      <c r="BV34" s="239"/>
      <c r="BW34" s="239"/>
      <c r="BX34" s="239"/>
      <c r="BY34" s="239"/>
      <c r="BZ34" s="239"/>
      <c r="CA34" s="239"/>
      <c r="CB34" s="239"/>
      <c r="CC34" s="239"/>
      <c r="CD34" s="239"/>
      <c r="CE34" s="239"/>
      <c r="CF34" s="239"/>
      <c r="CG34" s="239"/>
      <c r="CH34" s="239"/>
      <c r="CI34" s="239"/>
      <c r="CJ34" s="239"/>
      <c r="CK34" s="239"/>
      <c r="CL34" s="239"/>
      <c r="CM34" s="239"/>
      <c r="CN34" s="239"/>
      <c r="CO34" s="239"/>
      <c r="CP34" s="239"/>
      <c r="CQ34" s="239"/>
      <c r="CR34" s="239"/>
      <c r="CS34" s="239"/>
      <c r="CT34" s="239"/>
      <c r="CU34" s="239"/>
      <c r="CV34" s="239"/>
      <c r="CW34" s="239"/>
      <c r="CX34" s="239"/>
      <c r="CY34" s="239"/>
      <c r="CZ34" s="239"/>
      <c r="DA34" s="239"/>
      <c r="DB34" s="239"/>
      <c r="DC34" s="239"/>
      <c r="DD34" s="239"/>
      <c r="DE34" s="239"/>
      <c r="DF34" s="239"/>
      <c r="DG34" s="239"/>
      <c r="DH34" s="239"/>
      <c r="DI34" s="239"/>
      <c r="DJ34" s="239"/>
      <c r="DK34" s="239"/>
      <c r="DL34" s="239"/>
      <c r="DM34" s="239"/>
      <c r="DN34" s="239"/>
      <c r="DO34" s="239"/>
      <c r="DP34" s="239"/>
      <c r="DQ34" s="239"/>
      <c r="DR34" s="239"/>
      <c r="DS34" s="239"/>
      <c r="DT34" s="239"/>
      <c r="DU34" s="239"/>
      <c r="DV34" s="239"/>
      <c r="DW34" s="239"/>
      <c r="DX34" s="239"/>
      <c r="DY34" s="239"/>
      <c r="DZ34" s="239"/>
      <c r="EA34" s="239"/>
      <c r="EB34" s="239"/>
      <c r="EC34" s="239"/>
      <c r="ED34" s="239"/>
      <c r="EE34" s="239"/>
      <c r="EF34" s="239"/>
      <c r="EG34" s="239"/>
      <c r="EH34" s="239"/>
      <c r="EI34" s="239"/>
      <c r="EJ34" s="239"/>
      <c r="EK34" s="239"/>
      <c r="EL34" s="239"/>
      <c r="EM34" s="239"/>
      <c r="EN34" s="239"/>
      <c r="EO34" s="239"/>
      <c r="EP34" s="239"/>
      <c r="EQ34" s="239"/>
      <c r="ER34" s="239"/>
      <c r="ES34" s="239"/>
      <c r="ET34" s="239"/>
      <c r="EU34" s="239"/>
      <c r="EV34" s="239"/>
      <c r="EW34" s="239"/>
      <c r="EX34" s="239"/>
      <c r="EY34" s="239"/>
      <c r="EZ34" s="239"/>
      <c r="FA34" s="239"/>
      <c r="FB34" s="239"/>
      <c r="FC34" s="239"/>
      <c r="FD34" s="239"/>
      <c r="FE34" s="239"/>
      <c r="FF34" s="239"/>
      <c r="FG34" s="239"/>
      <c r="FH34" s="239"/>
      <c r="FI34" s="239"/>
      <c r="FJ34" s="239"/>
      <c r="FK34" s="239"/>
      <c r="FL34" s="239"/>
      <c r="FM34" s="239"/>
      <c r="FN34" s="239"/>
      <c r="FO34" s="239"/>
      <c r="FP34" s="239"/>
      <c r="FQ34" s="239"/>
      <c r="FR34" s="239"/>
      <c r="FS34" s="239"/>
      <c r="FT34" s="239"/>
      <c r="FU34" s="239"/>
      <c r="FV34" s="239"/>
      <c r="FW34" s="239"/>
      <c r="FX34" s="239"/>
      <c r="FY34" s="239"/>
      <c r="FZ34" s="239"/>
      <c r="GA34" s="239"/>
      <c r="GB34" s="239"/>
      <c r="GC34" s="239"/>
      <c r="GD34" s="239"/>
      <c r="GE34" s="239"/>
      <c r="GF34" s="239"/>
      <c r="GG34" s="239"/>
      <c r="GH34" s="239"/>
      <c r="GI34" s="239"/>
      <c r="GJ34" s="239"/>
      <c r="GK34" s="239"/>
      <c r="GL34" s="239"/>
      <c r="GM34" s="239"/>
      <c r="GN34" s="239"/>
      <c r="GO34" s="239"/>
      <c r="GP34" s="239"/>
      <c r="GQ34" s="239"/>
      <c r="GR34" s="239"/>
      <c r="GS34" s="239"/>
      <c r="GT34" s="239"/>
      <c r="GU34" s="239"/>
      <c r="GV34" s="239"/>
      <c r="GW34" s="239"/>
      <c r="GX34" s="239"/>
      <c r="GY34" s="239"/>
      <c r="GZ34" s="239"/>
      <c r="HA34" s="239"/>
      <c r="HB34" s="239"/>
      <c r="HC34" s="239"/>
      <c r="HD34" s="239"/>
      <c r="HE34" s="239"/>
      <c r="HF34" s="239"/>
      <c r="HG34" s="239"/>
      <c r="HH34" s="239"/>
      <c r="HI34" s="239"/>
      <c r="HJ34" s="239"/>
      <c r="HK34" s="239"/>
      <c r="HL34" s="239"/>
      <c r="HM34" s="239"/>
      <c r="HN34" s="239"/>
      <c r="HO34" s="239"/>
      <c r="HP34" s="239"/>
      <c r="HQ34" s="239"/>
      <c r="HR34" s="239"/>
      <c r="HS34" s="239"/>
      <c r="HT34" s="239"/>
      <c r="HU34" s="239"/>
      <c r="HV34" s="239"/>
      <c r="HW34" s="239"/>
      <c r="HX34" s="239"/>
      <c r="HY34" s="239"/>
      <c r="HZ34" s="239"/>
      <c r="IA34" s="239"/>
      <c r="IB34" s="239"/>
      <c r="IC34" s="239"/>
      <c r="ID34" s="239"/>
      <c r="IE34" s="239"/>
      <c r="IF34" s="239"/>
      <c r="IG34" s="239"/>
      <c r="IH34" s="239"/>
      <c r="II34" s="239"/>
      <c r="IJ34" s="239"/>
      <c r="IK34" s="239"/>
      <c r="IL34" s="239"/>
      <c r="IM34" s="239"/>
      <c r="IN34" s="239"/>
      <c r="IO34" s="239"/>
      <c r="IP34" s="239"/>
      <c r="IQ34" s="239"/>
      <c r="IR34" s="239"/>
      <c r="IS34" s="239"/>
      <c r="IT34" s="239"/>
      <c r="IU34" s="239"/>
      <c r="IV34" s="239"/>
      <c r="IW34" s="239"/>
      <c r="IX34" s="239"/>
      <c r="IY34" s="239"/>
      <c r="IZ34" s="239"/>
      <c r="JA34" s="239"/>
      <c r="JB34" s="239"/>
      <c r="JC34" s="239"/>
      <c r="JD34" s="239"/>
      <c r="JE34" s="239"/>
      <c r="JF34" s="239"/>
      <c r="JG34" s="239"/>
      <c r="JH34" s="239"/>
      <c r="JI34" s="239"/>
      <c r="JJ34" s="239"/>
      <c r="JK34" s="239"/>
      <c r="JL34" s="239"/>
      <c r="JM34" s="239"/>
      <c r="JN34" s="239"/>
      <c r="JO34" s="239"/>
      <c r="JP34" s="239"/>
      <c r="JQ34" s="239"/>
      <c r="JR34" s="239"/>
      <c r="JS34" s="239"/>
      <c r="JT34" s="239"/>
      <c r="JU34" s="239"/>
      <c r="JV34" s="239"/>
      <c r="JW34" s="239"/>
      <c r="JX34" s="239"/>
      <c r="JY34" s="239"/>
      <c r="JZ34" s="239"/>
      <c r="KA34" s="239"/>
      <c r="KB34" s="239"/>
      <c r="KC34" s="239"/>
      <c r="KD34" s="239"/>
      <c r="KE34" s="239"/>
      <c r="KF34" s="239"/>
      <c r="KG34" s="239"/>
      <c r="KH34" s="239"/>
      <c r="KI34" s="239"/>
      <c r="KJ34" s="239"/>
      <c r="KK34" s="239"/>
      <c r="KL34" s="239"/>
      <c r="KM34" s="239"/>
      <c r="KN34" s="239"/>
      <c r="KO34" s="239"/>
      <c r="KP34" s="239"/>
      <c r="KQ34" s="239"/>
      <c r="KR34" s="239"/>
      <c r="KS34" s="239"/>
      <c r="KT34" s="239"/>
      <c r="KU34" s="239"/>
      <c r="KV34" s="239"/>
      <c r="KW34" s="239"/>
      <c r="KX34" s="239"/>
      <c r="KY34" s="239"/>
      <c r="KZ34" s="239"/>
      <c r="LA34" s="239"/>
      <c r="LB34" s="239"/>
      <c r="LC34" s="239"/>
      <c r="LD34" s="239"/>
      <c r="LE34" s="239"/>
      <c r="LF34" s="239"/>
      <c r="LG34" s="239"/>
      <c r="LH34" s="239"/>
      <c r="LI34" s="239"/>
      <c r="LJ34" s="239"/>
      <c r="LK34" s="239"/>
      <c r="LL34" s="239"/>
      <c r="LM34" s="239"/>
      <c r="LN34" s="239"/>
      <c r="LO34" s="239"/>
      <c r="LP34" s="239"/>
      <c r="LQ34" s="239"/>
      <c r="LR34" s="239"/>
      <c r="LS34" s="239"/>
      <c r="LT34" s="239"/>
      <c r="LU34" s="239"/>
      <c r="LV34" s="239"/>
      <c r="LW34" s="239"/>
      <c r="LX34" s="239"/>
      <c r="LY34" s="239"/>
      <c r="LZ34" s="239"/>
      <c r="MA34" s="239"/>
      <c r="MB34" s="239"/>
      <c r="MC34" s="239"/>
      <c r="MD34" s="239"/>
      <c r="ME34" s="239"/>
      <c r="MF34" s="239"/>
      <c r="MG34" s="239"/>
      <c r="MH34" s="239"/>
      <c r="MI34" s="239"/>
      <c r="MJ34" s="239"/>
      <c r="MK34" s="239"/>
      <c r="ML34" s="239"/>
      <c r="MM34" s="239"/>
      <c r="MN34" s="239"/>
      <c r="MO34" s="239"/>
      <c r="MP34" s="239"/>
      <c r="MQ34" s="239"/>
      <c r="MR34" s="239"/>
      <c r="MS34" s="239"/>
      <c r="MT34" s="239"/>
      <c r="MU34" s="239"/>
      <c r="MV34" s="239"/>
      <c r="MW34" s="239"/>
      <c r="MX34" s="239"/>
      <c r="MY34" s="239"/>
      <c r="MZ34" s="239"/>
      <c r="NA34" s="239"/>
      <c r="NB34" s="239"/>
      <c r="NC34" s="239"/>
      <c r="ND34" s="239"/>
      <c r="NE34" s="239"/>
      <c r="NF34" s="239"/>
      <c r="NG34" s="239"/>
      <c r="NH34" s="239"/>
      <c r="NI34" s="239"/>
      <c r="NJ34" s="239"/>
      <c r="NK34" s="239"/>
      <c r="NL34" s="239"/>
      <c r="NM34" s="239"/>
      <c r="NN34" s="239"/>
      <c r="NO34" s="239"/>
      <c r="NP34" s="239"/>
      <c r="NQ34" s="239"/>
      <c r="NR34" s="239"/>
      <c r="NS34" s="239"/>
      <c r="NT34" s="239"/>
      <c r="NU34" s="239"/>
      <c r="NV34" s="239"/>
      <c r="NW34" s="239"/>
      <c r="NX34" s="239"/>
      <c r="NY34" s="239"/>
      <c r="NZ34" s="239"/>
      <c r="OA34" s="239"/>
      <c r="OB34" s="239"/>
      <c r="OC34" s="239"/>
      <c r="OD34" s="239"/>
      <c r="OE34" s="239"/>
      <c r="OF34" s="239"/>
      <c r="OG34" s="239"/>
      <c r="OH34" s="239"/>
      <c r="OI34" s="239"/>
      <c r="OJ34" s="239"/>
      <c r="OK34" s="239"/>
      <c r="OL34" s="239"/>
      <c r="OM34" s="239"/>
      <c r="ON34" s="239"/>
      <c r="OO34" s="239"/>
      <c r="OP34" s="239"/>
      <c r="OQ34" s="239"/>
      <c r="OR34" s="239"/>
      <c r="OS34" s="239"/>
      <c r="OT34" s="239"/>
      <c r="OU34" s="239"/>
      <c r="OV34" s="239"/>
      <c r="OW34" s="239"/>
      <c r="OX34" s="239"/>
      <c r="OY34" s="239"/>
      <c r="OZ34" s="239"/>
      <c r="PA34" s="239"/>
      <c r="PB34" s="239"/>
      <c r="PC34" s="239"/>
      <c r="PD34" s="239"/>
      <c r="PE34" s="239"/>
      <c r="PF34" s="239"/>
      <c r="PG34" s="239"/>
      <c r="PH34" s="239"/>
      <c r="PI34" s="239"/>
      <c r="PJ34" s="239"/>
      <c r="PK34" s="239"/>
      <c r="PL34" s="239"/>
      <c r="PM34" s="239"/>
      <c r="PN34" s="239"/>
      <c r="PO34" s="239"/>
      <c r="PP34" s="239"/>
      <c r="PQ34" s="239"/>
      <c r="PR34" s="239"/>
      <c r="PS34" s="239"/>
      <c r="PT34" s="239"/>
      <c r="PU34" s="239"/>
      <c r="PV34" s="239"/>
      <c r="PW34" s="239"/>
      <c r="PX34" s="239"/>
      <c r="PY34" s="239"/>
      <c r="PZ34" s="239"/>
      <c r="QA34" s="239"/>
      <c r="QB34" s="239"/>
      <c r="QC34" s="239"/>
      <c r="QD34" s="239"/>
      <c r="QE34" s="239"/>
      <c r="QF34" s="239"/>
      <c r="QG34" s="239"/>
      <c r="QH34" s="239"/>
      <c r="QI34" s="239"/>
      <c r="QJ34" s="239"/>
      <c r="QK34" s="239"/>
      <c r="QL34" s="239"/>
      <c r="QM34" s="239"/>
      <c r="QN34" s="239"/>
      <c r="QO34" s="239"/>
      <c r="QP34" s="239"/>
      <c r="QQ34" s="239"/>
      <c r="QR34" s="239"/>
      <c r="QS34" s="239"/>
      <c r="QT34" s="239"/>
      <c r="QU34" s="239"/>
      <c r="QV34" s="239"/>
      <c r="QW34" s="239"/>
      <c r="QX34" s="239"/>
      <c r="QY34" s="239"/>
      <c r="QZ34" s="239"/>
      <c r="RA34" s="239"/>
      <c r="RB34" s="239"/>
      <c r="RC34" s="239"/>
      <c r="RD34" s="239"/>
      <c r="RE34" s="239"/>
      <c r="RF34" s="239"/>
      <c r="RG34" s="239"/>
      <c r="RH34" s="239"/>
      <c r="RI34" s="239"/>
      <c r="RJ34" s="239"/>
      <c r="RK34" s="239"/>
      <c r="RL34" s="239"/>
      <c r="RM34" s="239"/>
      <c r="RN34" s="239"/>
      <c r="RO34" s="239"/>
      <c r="RP34" s="239"/>
      <c r="RQ34" s="239"/>
      <c r="RR34" s="239"/>
      <c r="RS34" s="239"/>
      <c r="RT34" s="239"/>
      <c r="RU34" s="239"/>
      <c r="RV34" s="239"/>
      <c r="RW34" s="239"/>
      <c r="RX34" s="239"/>
      <c r="RY34" s="239"/>
      <c r="RZ34" s="239"/>
      <c r="SA34" s="239"/>
      <c r="SB34" s="239"/>
      <c r="SC34" s="239"/>
      <c r="SD34" s="239"/>
      <c r="SE34" s="239"/>
      <c r="SF34" s="239"/>
      <c r="SG34" s="239"/>
      <c r="SH34" s="239"/>
      <c r="SI34" s="239"/>
      <c r="SJ34" s="239"/>
      <c r="SK34" s="239"/>
      <c r="SL34" s="239"/>
      <c r="SM34" s="239"/>
      <c r="SN34" s="239"/>
      <c r="SO34" s="239"/>
      <c r="SP34" s="239"/>
      <c r="SQ34" s="239"/>
      <c r="SR34" s="239"/>
      <c r="SS34" s="239"/>
      <c r="ST34" s="239"/>
      <c r="SU34" s="239"/>
      <c r="SV34" s="239"/>
      <c r="SW34" s="239"/>
      <c r="SX34" s="239"/>
      <c r="SY34" s="239"/>
      <c r="SZ34" s="239"/>
      <c r="TA34" s="239"/>
      <c r="TB34" s="239"/>
      <c r="TC34" s="239"/>
      <c r="TD34" s="239"/>
      <c r="TE34" s="239"/>
      <c r="TF34" s="239"/>
      <c r="TG34" s="239"/>
      <c r="TH34" s="239"/>
      <c r="TI34" s="239"/>
      <c r="TJ34" s="239"/>
      <c r="TK34" s="239"/>
      <c r="TL34" s="239"/>
      <c r="TM34" s="239"/>
      <c r="TN34" s="239"/>
      <c r="TO34" s="239"/>
      <c r="TP34" s="239"/>
      <c r="TQ34" s="239"/>
      <c r="TR34" s="239"/>
      <c r="TS34" s="239"/>
      <c r="TT34" s="239"/>
      <c r="TU34" s="239"/>
      <c r="TV34" s="239"/>
      <c r="TW34" s="239"/>
      <c r="TX34" s="239"/>
      <c r="TY34" s="239"/>
      <c r="TZ34" s="239"/>
      <c r="UA34" s="239"/>
      <c r="UB34" s="239"/>
      <c r="UC34" s="239"/>
      <c r="UD34" s="239"/>
      <c r="UE34" s="239"/>
      <c r="UF34" s="239"/>
      <c r="UG34" s="239"/>
      <c r="UH34" s="239"/>
      <c r="UI34" s="239"/>
      <c r="UJ34" s="239"/>
      <c r="UK34" s="239"/>
      <c r="UL34" s="239"/>
      <c r="UM34" s="239"/>
      <c r="UN34" s="239"/>
      <c r="UO34" s="239"/>
      <c r="UP34" s="239"/>
      <c r="UQ34" s="239"/>
      <c r="UR34" s="239"/>
      <c r="US34" s="239"/>
      <c r="UT34" s="239"/>
      <c r="UU34" s="239"/>
      <c r="UV34" s="239"/>
      <c r="UW34" s="239"/>
      <c r="UX34" s="239"/>
      <c r="UY34" s="239"/>
      <c r="UZ34" s="239"/>
      <c r="VA34" s="239"/>
      <c r="VB34" s="239"/>
      <c r="VC34" s="239"/>
      <c r="VD34" s="239"/>
      <c r="VE34" s="239"/>
      <c r="VF34" s="239"/>
      <c r="VG34" s="239"/>
      <c r="VH34" s="239"/>
      <c r="VI34" s="239"/>
      <c r="VJ34" s="239"/>
      <c r="VK34" s="239"/>
      <c r="VL34" s="239"/>
      <c r="VM34" s="239"/>
      <c r="VN34" s="239"/>
      <c r="VO34" s="239"/>
      <c r="VP34" s="239"/>
      <c r="VQ34" s="239"/>
      <c r="VR34" s="239"/>
      <c r="VS34" s="239"/>
      <c r="VT34" s="239"/>
      <c r="VU34" s="239"/>
      <c r="VV34" s="239"/>
      <c r="VW34" s="239"/>
      <c r="VX34" s="239"/>
      <c r="VY34" s="239"/>
      <c r="VZ34" s="239"/>
      <c r="WA34" s="239"/>
      <c r="WB34" s="239"/>
      <c r="WC34" s="239"/>
      <c r="WD34" s="239"/>
      <c r="WE34" s="239"/>
      <c r="WF34" s="239"/>
      <c r="WG34" s="239"/>
      <c r="WH34" s="239"/>
      <c r="WI34" s="239"/>
      <c r="WJ34" s="239"/>
      <c r="WK34" s="239"/>
      <c r="WL34" s="239"/>
      <c r="WM34" s="239"/>
      <c r="WN34" s="239"/>
      <c r="WO34" s="239"/>
      <c r="WP34" s="239"/>
      <c r="WQ34" s="239"/>
      <c r="WR34" s="239"/>
      <c r="WS34" s="239"/>
      <c r="WT34" s="239"/>
      <c r="WU34" s="239"/>
      <c r="WV34" s="239"/>
      <c r="WW34" s="239"/>
      <c r="WX34" s="239"/>
      <c r="WY34" s="239"/>
      <c r="WZ34" s="239"/>
      <c r="XA34" s="239"/>
      <c r="XB34" s="239"/>
      <c r="XC34" s="239"/>
      <c r="XD34" s="239"/>
      <c r="XE34" s="239"/>
      <c r="XF34" s="239"/>
      <c r="XG34" s="239"/>
      <c r="XH34" s="239"/>
      <c r="XI34" s="239"/>
      <c r="XJ34" s="239"/>
      <c r="XK34" s="239"/>
      <c r="XL34" s="239"/>
      <c r="XM34" s="239"/>
      <c r="XN34" s="239"/>
      <c r="XO34" s="239"/>
      <c r="XP34" s="239"/>
      <c r="XQ34" s="239"/>
      <c r="XR34" s="239"/>
      <c r="XS34" s="239"/>
      <c r="XT34" s="239"/>
      <c r="XU34" s="239"/>
      <c r="XV34" s="239"/>
      <c r="XW34" s="239"/>
      <c r="XX34" s="239"/>
      <c r="XY34" s="239"/>
      <c r="XZ34" s="239"/>
      <c r="YA34" s="239"/>
      <c r="YB34" s="239"/>
      <c r="YC34" s="239"/>
      <c r="YD34" s="239"/>
      <c r="YE34" s="239"/>
      <c r="YF34" s="239"/>
      <c r="YG34" s="239"/>
      <c r="YH34" s="239"/>
      <c r="YI34" s="239"/>
      <c r="YJ34" s="239"/>
      <c r="YK34" s="239"/>
      <c r="YL34" s="239"/>
      <c r="YM34" s="239"/>
      <c r="YN34" s="239"/>
      <c r="YO34" s="239"/>
      <c r="YP34" s="239"/>
      <c r="YQ34" s="239"/>
      <c r="YR34" s="239"/>
      <c r="YS34" s="239"/>
      <c r="YT34" s="239"/>
      <c r="YU34" s="239"/>
      <c r="YV34" s="239"/>
      <c r="YW34" s="239"/>
      <c r="YX34" s="239"/>
      <c r="YY34" s="239"/>
      <c r="YZ34" s="239"/>
      <c r="ZA34" s="239"/>
      <c r="ZB34" s="239"/>
      <c r="ZC34" s="239"/>
      <c r="ZD34" s="239"/>
      <c r="ZE34" s="239"/>
      <c r="ZF34" s="239"/>
      <c r="ZG34" s="239"/>
      <c r="ZH34" s="239"/>
      <c r="ZI34" s="239"/>
      <c r="ZJ34" s="239"/>
      <c r="ZK34" s="239"/>
      <c r="ZL34" s="239"/>
      <c r="ZM34" s="239"/>
      <c r="ZN34" s="239"/>
      <c r="ZO34" s="239"/>
      <c r="ZP34" s="239"/>
      <c r="ZQ34" s="239"/>
      <c r="ZR34" s="239"/>
      <c r="ZS34" s="239"/>
      <c r="ZT34" s="239"/>
      <c r="ZU34" s="239"/>
      <c r="ZV34" s="239"/>
      <c r="ZW34" s="239"/>
      <c r="ZX34" s="239"/>
      <c r="ZY34" s="239"/>
      <c r="ZZ34" s="239"/>
      <c r="AAA34" s="239"/>
      <c r="AAB34" s="239"/>
      <c r="AAC34" s="239"/>
      <c r="AAD34" s="239"/>
      <c r="AAE34" s="239"/>
      <c r="AAF34" s="239"/>
      <c r="AAG34" s="239"/>
      <c r="AAH34" s="239"/>
      <c r="AAI34" s="239"/>
      <c r="AAJ34" s="239"/>
      <c r="AAK34" s="239"/>
      <c r="AAL34" s="239"/>
      <c r="AAM34" s="239"/>
      <c r="AAN34" s="239"/>
      <c r="AAO34" s="239"/>
      <c r="AAP34" s="239"/>
      <c r="AAQ34" s="239"/>
      <c r="AAR34" s="239"/>
      <c r="AAS34" s="239"/>
      <c r="AAT34" s="239"/>
      <c r="AAU34" s="239"/>
      <c r="AAV34" s="239"/>
      <c r="AAW34" s="239"/>
      <c r="AAX34" s="239"/>
      <c r="AAY34" s="239"/>
      <c r="AAZ34" s="239"/>
      <c r="ABA34" s="239"/>
      <c r="ABB34" s="239"/>
      <c r="ABC34" s="239"/>
      <c r="ABD34" s="239"/>
      <c r="ABE34" s="239"/>
      <c r="ABF34" s="239"/>
      <c r="ABG34" s="239"/>
      <c r="ABH34" s="239"/>
      <c r="ABI34" s="239"/>
      <c r="ABJ34" s="239"/>
      <c r="ABK34" s="239"/>
      <c r="ABL34" s="239"/>
      <c r="ABM34" s="239"/>
      <c r="ABN34" s="239"/>
      <c r="ABO34" s="239"/>
      <c r="ABP34" s="239"/>
      <c r="ABQ34" s="239"/>
      <c r="ABR34" s="239"/>
      <c r="ABS34" s="239"/>
      <c r="ABT34" s="239"/>
      <c r="ABU34" s="239"/>
      <c r="ABV34" s="239"/>
      <c r="ABW34" s="239"/>
      <c r="ABX34" s="239"/>
      <c r="ABY34" s="239"/>
      <c r="ABZ34" s="239"/>
      <c r="ACA34" s="239"/>
      <c r="ACB34" s="239"/>
      <c r="ACC34" s="239"/>
      <c r="ACD34" s="239"/>
      <c r="ACE34" s="239"/>
      <c r="ACF34" s="239"/>
      <c r="ACG34" s="239"/>
      <c r="ACH34" s="239"/>
      <c r="ACI34" s="239"/>
      <c r="ACJ34" s="239"/>
      <c r="ACK34" s="239"/>
      <c r="ACL34" s="239"/>
      <c r="ACM34" s="239"/>
      <c r="ACN34" s="239"/>
      <c r="ACO34" s="239"/>
      <c r="ACP34" s="239"/>
      <c r="ACQ34" s="239"/>
      <c r="ACR34" s="239"/>
      <c r="ACS34" s="239"/>
      <c r="ACT34" s="239"/>
      <c r="ACU34" s="239"/>
      <c r="ACV34" s="239"/>
      <c r="ACW34" s="239"/>
      <c r="ACX34" s="239"/>
      <c r="ACY34" s="239"/>
      <c r="ACZ34" s="239"/>
      <c r="ADA34" s="239"/>
      <c r="ADB34" s="239"/>
      <c r="ADC34" s="239"/>
      <c r="ADD34" s="239"/>
      <c r="ADE34" s="239"/>
      <c r="ADF34" s="239"/>
      <c r="ADG34" s="239"/>
      <c r="ADH34" s="239"/>
      <c r="ADI34" s="239"/>
      <c r="ADJ34" s="239"/>
      <c r="ADK34" s="239"/>
      <c r="ADL34" s="239"/>
      <c r="ADM34" s="239"/>
      <c r="ADN34" s="239"/>
      <c r="ADO34" s="239"/>
      <c r="ADP34" s="239"/>
      <c r="ADQ34" s="239"/>
      <c r="ADR34" s="239"/>
      <c r="ADS34" s="239"/>
      <c r="ADT34" s="239"/>
      <c r="ADU34" s="239"/>
      <c r="ADV34" s="239"/>
      <c r="ADW34" s="239"/>
      <c r="ADX34" s="239"/>
      <c r="ADY34" s="239"/>
      <c r="ADZ34" s="239"/>
      <c r="AEA34" s="239"/>
      <c r="AEB34" s="239"/>
      <c r="AEC34" s="239"/>
      <c r="AED34" s="239"/>
      <c r="AEE34" s="239"/>
      <c r="AEF34" s="239"/>
      <c r="AEG34" s="239"/>
      <c r="AEH34" s="239"/>
      <c r="AEI34" s="239"/>
      <c r="AEJ34" s="239"/>
      <c r="AEK34" s="239"/>
      <c r="AEL34" s="239"/>
      <c r="AEM34" s="239"/>
      <c r="AEN34" s="239"/>
      <c r="AEO34" s="239"/>
      <c r="AEP34" s="239"/>
      <c r="AEQ34" s="239"/>
      <c r="AER34" s="239"/>
      <c r="AES34" s="239"/>
      <c r="AET34" s="239"/>
      <c r="AEU34" s="239"/>
      <c r="AEV34" s="239"/>
      <c r="AEW34" s="239"/>
      <c r="AEX34" s="239"/>
      <c r="AEY34" s="239"/>
      <c r="AEZ34" s="239"/>
      <c r="AFA34" s="239"/>
      <c r="AFB34" s="239"/>
      <c r="AFC34" s="239"/>
      <c r="AFD34" s="239"/>
      <c r="AFE34" s="239"/>
      <c r="AFF34" s="239"/>
      <c r="AFG34" s="239"/>
      <c r="AFH34" s="239"/>
      <c r="AFI34" s="239"/>
      <c r="AFJ34" s="239"/>
      <c r="AFK34" s="239"/>
      <c r="AFL34" s="239"/>
      <c r="AFM34" s="239"/>
      <c r="AFN34" s="239"/>
      <c r="AFO34" s="239"/>
      <c r="AFP34" s="239"/>
      <c r="AFQ34" s="239"/>
      <c r="AFR34" s="239"/>
      <c r="AFS34" s="239"/>
    </row>
    <row r="35" spans="1:851" ht="48" customHeight="1" x14ac:dyDescent="0.25">
      <c r="A35" s="218" t="s">
        <v>1213</v>
      </c>
      <c r="B35" s="221"/>
      <c r="C35" s="232"/>
      <c r="D35" s="236" t="s">
        <v>1219</v>
      </c>
      <c r="E35" s="209">
        <v>44713</v>
      </c>
      <c r="F35" s="209">
        <v>44714</v>
      </c>
      <c r="G35" s="210">
        <v>44790</v>
      </c>
      <c r="H35" s="233"/>
      <c r="I35" s="234"/>
      <c r="J35" s="235"/>
      <c r="K35" s="217" t="s">
        <v>1214</v>
      </c>
      <c r="L35" s="217">
        <v>44714</v>
      </c>
      <c r="M35" s="217">
        <v>6165120</v>
      </c>
    </row>
    <row r="36" spans="1:851" ht="48" customHeight="1" x14ac:dyDescent="0.25">
      <c r="A36" s="218" t="s">
        <v>351</v>
      </c>
      <c r="B36" s="206" t="s">
        <v>102</v>
      </c>
      <c r="C36" s="208" t="s">
        <v>171</v>
      </c>
      <c r="D36" s="215" t="s">
        <v>89</v>
      </c>
      <c r="E36" s="209">
        <v>44587</v>
      </c>
      <c r="F36" s="209">
        <v>44588</v>
      </c>
      <c r="G36" s="210">
        <v>44600</v>
      </c>
      <c r="H36" s="211" t="s">
        <v>175</v>
      </c>
      <c r="I36" s="214">
        <v>44579</v>
      </c>
      <c r="J36" s="222" t="s">
        <v>157</v>
      </c>
      <c r="K36" s="211" t="s">
        <v>1014</v>
      </c>
      <c r="L36" s="210">
        <v>44588</v>
      </c>
      <c r="M36" s="212">
        <v>12646400</v>
      </c>
    </row>
    <row r="37" spans="1:851" ht="48" customHeight="1" x14ac:dyDescent="0.25">
      <c r="A37" s="218" t="s">
        <v>352</v>
      </c>
      <c r="B37" s="206" t="s">
        <v>112</v>
      </c>
      <c r="C37" s="208" t="s">
        <v>308</v>
      </c>
      <c r="D37" s="215" t="s">
        <v>89</v>
      </c>
      <c r="E37" s="209">
        <v>44587</v>
      </c>
      <c r="F37" s="209">
        <v>44590</v>
      </c>
      <c r="G37" s="210">
        <v>44945</v>
      </c>
      <c r="H37" s="211" t="s">
        <v>1585</v>
      </c>
      <c r="I37" s="214" t="s">
        <v>1586</v>
      </c>
      <c r="J37" s="222" t="s">
        <v>1395</v>
      </c>
      <c r="K37" s="211" t="s">
        <v>1618</v>
      </c>
      <c r="L37" s="210" t="s">
        <v>1588</v>
      </c>
      <c r="M37" s="212" t="s">
        <v>1587</v>
      </c>
    </row>
    <row r="38" spans="1:851" ht="48" customHeight="1" x14ac:dyDescent="0.25">
      <c r="A38" s="218" t="s">
        <v>353</v>
      </c>
      <c r="B38" s="206" t="s">
        <v>112</v>
      </c>
      <c r="C38" s="207" t="s">
        <v>379</v>
      </c>
      <c r="D38" s="223" t="s">
        <v>89</v>
      </c>
      <c r="E38" s="209">
        <v>44588</v>
      </c>
      <c r="F38" s="209">
        <v>44589</v>
      </c>
      <c r="G38" s="210">
        <v>44953</v>
      </c>
      <c r="H38" s="211" t="s">
        <v>1549</v>
      </c>
      <c r="I38" s="214" t="s">
        <v>1534</v>
      </c>
      <c r="J38" s="231" t="s">
        <v>1550</v>
      </c>
      <c r="K38" s="211" t="s">
        <v>1575</v>
      </c>
      <c r="L38" s="210" t="s">
        <v>1551</v>
      </c>
      <c r="M38" s="212" t="s">
        <v>1552</v>
      </c>
    </row>
    <row r="39" spans="1:851" ht="48" customHeight="1" x14ac:dyDescent="0.25">
      <c r="A39" s="218" t="s">
        <v>354</v>
      </c>
      <c r="B39" s="206" t="s">
        <v>112</v>
      </c>
      <c r="C39" s="207" t="s">
        <v>101</v>
      </c>
      <c r="D39" s="215" t="s">
        <v>89</v>
      </c>
      <c r="E39" s="209">
        <v>44587</v>
      </c>
      <c r="F39" s="209">
        <v>44594</v>
      </c>
      <c r="G39" s="210">
        <v>44910</v>
      </c>
      <c r="H39" s="211" t="s">
        <v>1400</v>
      </c>
      <c r="I39" s="210" t="s">
        <v>1385</v>
      </c>
      <c r="J39" s="231" t="s">
        <v>1395</v>
      </c>
      <c r="K39" s="211" t="s">
        <v>1416</v>
      </c>
      <c r="L39" s="210" t="s">
        <v>1401</v>
      </c>
      <c r="M39" s="212" t="s">
        <v>1399</v>
      </c>
    </row>
    <row r="40" spans="1:851" ht="48" customHeight="1" x14ac:dyDescent="0.25">
      <c r="A40" s="218" t="s">
        <v>355</v>
      </c>
      <c r="B40" s="206" t="s">
        <v>102</v>
      </c>
      <c r="C40" s="207" t="s">
        <v>190</v>
      </c>
      <c r="D40" s="213" t="s">
        <v>107</v>
      </c>
      <c r="E40" s="209">
        <v>44587</v>
      </c>
      <c r="F40" s="209">
        <v>44588</v>
      </c>
      <c r="G40" s="210">
        <v>44860</v>
      </c>
      <c r="H40" s="211" t="s">
        <v>926</v>
      </c>
      <c r="I40" s="214">
        <v>44568</v>
      </c>
      <c r="J40" s="231" t="s">
        <v>191</v>
      </c>
      <c r="K40" s="211" t="s">
        <v>1164</v>
      </c>
      <c r="L40" s="210">
        <v>44588</v>
      </c>
      <c r="M40" s="212">
        <v>280000000</v>
      </c>
    </row>
    <row r="41" spans="1:851" ht="48" customHeight="1" x14ac:dyDescent="0.25">
      <c r="A41" s="218" t="s">
        <v>356</v>
      </c>
      <c r="B41" s="206" t="s">
        <v>102</v>
      </c>
      <c r="C41" s="207" t="s">
        <v>203</v>
      </c>
      <c r="D41" s="207" t="s">
        <v>295</v>
      </c>
      <c r="E41" s="209">
        <v>44583</v>
      </c>
      <c r="F41" s="209">
        <v>44588</v>
      </c>
      <c r="G41" s="210">
        <v>44742</v>
      </c>
      <c r="H41" s="211" t="s">
        <v>382</v>
      </c>
      <c r="I41" s="210">
        <v>44575</v>
      </c>
      <c r="J41" s="231" t="s">
        <v>157</v>
      </c>
      <c r="K41" s="211" t="s">
        <v>1273</v>
      </c>
      <c r="L41" s="210">
        <v>44588</v>
      </c>
      <c r="M41" s="212">
        <v>14494480</v>
      </c>
    </row>
    <row r="42" spans="1:851" ht="48" customHeight="1" x14ac:dyDescent="0.25">
      <c r="A42" s="218" t="s">
        <v>357</v>
      </c>
      <c r="B42" s="206" t="s">
        <v>112</v>
      </c>
      <c r="C42" s="207" t="s">
        <v>153</v>
      </c>
      <c r="D42" s="223" t="s">
        <v>89</v>
      </c>
      <c r="E42" s="209">
        <v>44588</v>
      </c>
      <c r="F42" s="209">
        <v>44592</v>
      </c>
      <c r="G42" s="210">
        <v>44847</v>
      </c>
      <c r="H42" s="211" t="s">
        <v>358</v>
      </c>
      <c r="I42" s="210">
        <v>44580</v>
      </c>
      <c r="J42" s="231" t="s">
        <v>160</v>
      </c>
      <c r="K42" s="211" t="s">
        <v>749</v>
      </c>
      <c r="L42" s="210">
        <v>44592</v>
      </c>
      <c r="M42" s="212">
        <v>50000000</v>
      </c>
    </row>
    <row r="43" spans="1:851" ht="48" customHeight="1" x14ac:dyDescent="0.25">
      <c r="A43" s="218" t="s">
        <v>754</v>
      </c>
      <c r="B43" s="206" t="s">
        <v>112</v>
      </c>
      <c r="C43" s="207" t="s">
        <v>127</v>
      </c>
      <c r="D43" s="213" t="s">
        <v>89</v>
      </c>
      <c r="E43" s="209">
        <v>44582</v>
      </c>
      <c r="F43" s="209">
        <v>44595</v>
      </c>
      <c r="G43" s="210">
        <v>44836</v>
      </c>
      <c r="H43" s="211" t="s">
        <v>176</v>
      </c>
      <c r="I43" s="214">
        <v>44580</v>
      </c>
      <c r="J43" s="231" t="s">
        <v>160</v>
      </c>
      <c r="K43" s="211" t="s">
        <v>750</v>
      </c>
      <c r="L43" s="209">
        <v>44594</v>
      </c>
      <c r="M43" s="212">
        <v>20000000</v>
      </c>
    </row>
    <row r="44" spans="1:851" ht="48" customHeight="1" x14ac:dyDescent="0.25">
      <c r="A44" s="218" t="s">
        <v>332</v>
      </c>
      <c r="B44" s="206" t="s">
        <v>102</v>
      </c>
      <c r="C44" s="207" t="s">
        <v>171</v>
      </c>
      <c r="D44" s="223" t="s">
        <v>89</v>
      </c>
      <c r="E44" s="209">
        <v>44589</v>
      </c>
      <c r="F44" s="209">
        <v>44594</v>
      </c>
      <c r="G44" s="210">
        <v>44853</v>
      </c>
      <c r="H44" s="211" t="s">
        <v>1454</v>
      </c>
      <c r="I44" s="210" t="s">
        <v>1455</v>
      </c>
      <c r="J44" s="231" t="s">
        <v>1456</v>
      </c>
      <c r="K44" s="211" t="s">
        <v>1563</v>
      </c>
      <c r="L44" s="210" t="s">
        <v>1452</v>
      </c>
      <c r="M44" s="212" t="s">
        <v>1457</v>
      </c>
    </row>
    <row r="45" spans="1:851" ht="48" customHeight="1" x14ac:dyDescent="0.25">
      <c r="A45" s="218" t="s">
        <v>333</v>
      </c>
      <c r="B45" s="206" t="s">
        <v>102</v>
      </c>
      <c r="C45" s="207" t="s">
        <v>359</v>
      </c>
      <c r="D45" s="213" t="s">
        <v>89</v>
      </c>
      <c r="E45" s="209">
        <v>44589</v>
      </c>
      <c r="F45" s="209">
        <v>44592</v>
      </c>
      <c r="G45" s="210">
        <v>44834</v>
      </c>
      <c r="H45" s="211" t="s">
        <v>1450</v>
      </c>
      <c r="I45" s="210" t="s">
        <v>1451</v>
      </c>
      <c r="J45" s="231" t="s">
        <v>1395</v>
      </c>
      <c r="K45" s="211" t="s">
        <v>1564</v>
      </c>
      <c r="L45" s="214" t="s">
        <v>1452</v>
      </c>
      <c r="M45" s="212" t="s">
        <v>1453</v>
      </c>
    </row>
    <row r="46" spans="1:851" ht="48" customHeight="1" x14ac:dyDescent="0.25">
      <c r="A46" s="218" t="s">
        <v>337</v>
      </c>
      <c r="B46" s="224" t="s">
        <v>116</v>
      </c>
      <c r="C46" s="207" t="s">
        <v>338</v>
      </c>
      <c r="D46" s="213" t="s">
        <v>80</v>
      </c>
      <c r="E46" s="209">
        <v>44589</v>
      </c>
      <c r="F46" s="209">
        <v>44607</v>
      </c>
      <c r="G46" s="210">
        <v>44634</v>
      </c>
      <c r="H46" s="211" t="s">
        <v>144</v>
      </c>
      <c r="I46" s="214">
        <v>44574</v>
      </c>
      <c r="J46" s="231" t="s">
        <v>157</v>
      </c>
      <c r="K46" s="211" t="s">
        <v>1272</v>
      </c>
      <c r="L46" s="209">
        <v>44589</v>
      </c>
      <c r="M46" s="212">
        <v>313500</v>
      </c>
    </row>
    <row r="47" spans="1:851" ht="48" customHeight="1" x14ac:dyDescent="0.25">
      <c r="A47" s="218" t="s">
        <v>383</v>
      </c>
      <c r="B47" s="206" t="s">
        <v>112</v>
      </c>
      <c r="C47" s="207" t="s">
        <v>153</v>
      </c>
      <c r="D47" s="225" t="s">
        <v>385</v>
      </c>
      <c r="E47" s="209">
        <v>44589</v>
      </c>
      <c r="F47" s="209">
        <v>44593</v>
      </c>
      <c r="G47" s="210">
        <v>44956</v>
      </c>
      <c r="H47" s="211" t="s">
        <v>1533</v>
      </c>
      <c r="I47" s="210" t="s">
        <v>1534</v>
      </c>
      <c r="J47" s="231" t="s">
        <v>1395</v>
      </c>
      <c r="K47" s="211" t="s">
        <v>1559</v>
      </c>
      <c r="L47" s="210" t="s">
        <v>1560</v>
      </c>
      <c r="M47" s="212" t="s">
        <v>1535</v>
      </c>
    </row>
    <row r="48" spans="1:851" s="241" customFormat="1" ht="48" customHeight="1" x14ac:dyDescent="0.25">
      <c r="A48" s="218" t="s">
        <v>387</v>
      </c>
      <c r="B48" s="206" t="s">
        <v>112</v>
      </c>
      <c r="C48" s="207" t="s">
        <v>101</v>
      </c>
      <c r="D48" s="225" t="s">
        <v>385</v>
      </c>
      <c r="E48" s="209">
        <v>44592</v>
      </c>
      <c r="F48" s="209">
        <v>44597</v>
      </c>
      <c r="G48" s="210">
        <v>44850</v>
      </c>
      <c r="H48" s="211" t="s">
        <v>1397</v>
      </c>
      <c r="I48" s="210" t="s">
        <v>1385</v>
      </c>
      <c r="J48" s="231" t="s">
        <v>1395</v>
      </c>
      <c r="K48" s="211" t="s">
        <v>1418</v>
      </c>
      <c r="L48" s="210" t="s">
        <v>1398</v>
      </c>
      <c r="M48" s="212" t="s">
        <v>1399</v>
      </c>
    </row>
    <row r="49" spans="1:13" s="241" customFormat="1" ht="48" customHeight="1" x14ac:dyDescent="0.25">
      <c r="A49" s="218" t="s">
        <v>388</v>
      </c>
      <c r="B49" s="224" t="s">
        <v>457</v>
      </c>
      <c r="C49" s="207" t="s">
        <v>451</v>
      </c>
      <c r="D49" s="225" t="s">
        <v>385</v>
      </c>
      <c r="E49" s="209">
        <v>44593</v>
      </c>
      <c r="F49" s="209">
        <v>44594</v>
      </c>
      <c r="G49" s="210">
        <v>44835</v>
      </c>
      <c r="H49" s="211" t="s">
        <v>1506</v>
      </c>
      <c r="I49" s="214" t="s">
        <v>1507</v>
      </c>
      <c r="J49" s="231" t="s">
        <v>1395</v>
      </c>
      <c r="K49" s="211" t="s">
        <v>1631</v>
      </c>
      <c r="L49" s="210" t="s">
        <v>1508</v>
      </c>
      <c r="M49" s="212" t="s">
        <v>1509</v>
      </c>
    </row>
    <row r="50" spans="1:13" s="241" customFormat="1" ht="48" customHeight="1" x14ac:dyDescent="0.25">
      <c r="A50" s="218" t="s">
        <v>389</v>
      </c>
      <c r="B50" s="224" t="s">
        <v>102</v>
      </c>
      <c r="C50" s="207" t="s">
        <v>408</v>
      </c>
      <c r="D50" s="225" t="s">
        <v>385</v>
      </c>
      <c r="E50" s="209">
        <v>44593</v>
      </c>
      <c r="F50" s="209">
        <v>44594</v>
      </c>
      <c r="G50" s="210">
        <v>44835</v>
      </c>
      <c r="H50" s="211" t="s">
        <v>410</v>
      </c>
      <c r="I50" s="214">
        <v>44579</v>
      </c>
      <c r="J50" s="231" t="s">
        <v>160</v>
      </c>
      <c r="K50" s="211" t="s">
        <v>747</v>
      </c>
      <c r="L50" s="210">
        <v>44594</v>
      </c>
      <c r="M50" s="212">
        <v>33280000</v>
      </c>
    </row>
    <row r="51" spans="1:13" s="241" customFormat="1" ht="48" customHeight="1" x14ac:dyDescent="0.25">
      <c r="A51" s="218" t="s">
        <v>390</v>
      </c>
      <c r="B51" s="206" t="s">
        <v>112</v>
      </c>
      <c r="C51" s="207" t="s">
        <v>411</v>
      </c>
      <c r="D51" s="213" t="s">
        <v>89</v>
      </c>
      <c r="E51" s="209">
        <v>44593</v>
      </c>
      <c r="F51" s="209">
        <v>44595</v>
      </c>
      <c r="G51" s="210">
        <v>44836</v>
      </c>
      <c r="H51" s="211" t="s">
        <v>413</v>
      </c>
      <c r="I51" s="214">
        <v>44579</v>
      </c>
      <c r="J51" s="231" t="s">
        <v>160</v>
      </c>
      <c r="K51" s="211" t="s">
        <v>765</v>
      </c>
      <c r="L51" s="209">
        <v>44595</v>
      </c>
      <c r="M51" s="212">
        <v>35000000</v>
      </c>
    </row>
    <row r="52" spans="1:13" s="241" customFormat="1" ht="48" customHeight="1" x14ac:dyDescent="0.25">
      <c r="A52" s="218" t="s">
        <v>391</v>
      </c>
      <c r="B52" s="206" t="s">
        <v>427</v>
      </c>
      <c r="C52" s="207" t="s">
        <v>454</v>
      </c>
      <c r="D52" s="213" t="s">
        <v>89</v>
      </c>
      <c r="E52" s="209">
        <v>44593</v>
      </c>
      <c r="F52" s="209">
        <v>44595</v>
      </c>
      <c r="G52" s="210">
        <v>44836</v>
      </c>
      <c r="H52" s="211" t="s">
        <v>455</v>
      </c>
      <c r="I52" s="210">
        <v>44575</v>
      </c>
      <c r="J52" s="231" t="s">
        <v>160</v>
      </c>
      <c r="K52" s="211" t="s">
        <v>948</v>
      </c>
      <c r="L52" s="210">
        <v>44595</v>
      </c>
      <c r="M52" s="212">
        <v>24000000</v>
      </c>
    </row>
    <row r="53" spans="1:13" s="241" customFormat="1" ht="48" customHeight="1" x14ac:dyDescent="0.25">
      <c r="A53" s="218" t="s">
        <v>392</v>
      </c>
      <c r="B53" s="206" t="s">
        <v>457</v>
      </c>
      <c r="C53" s="207" t="s">
        <v>461</v>
      </c>
      <c r="D53" s="213" t="s">
        <v>89</v>
      </c>
      <c r="E53" s="209">
        <v>44594</v>
      </c>
      <c r="F53" s="209">
        <v>44595</v>
      </c>
      <c r="G53" s="210">
        <v>44783</v>
      </c>
      <c r="H53" s="211" t="s">
        <v>462</v>
      </c>
      <c r="I53" s="210">
        <v>44575</v>
      </c>
      <c r="J53" s="231" t="s">
        <v>160</v>
      </c>
      <c r="K53" s="211" t="s">
        <v>949</v>
      </c>
      <c r="L53" s="209">
        <v>44595</v>
      </c>
      <c r="M53" s="212">
        <v>12654720</v>
      </c>
    </row>
    <row r="54" spans="1:13" s="241" customFormat="1" ht="48" customHeight="1" x14ac:dyDescent="0.25">
      <c r="A54" s="218" t="s">
        <v>393</v>
      </c>
      <c r="B54" s="206" t="s">
        <v>112</v>
      </c>
      <c r="C54" s="207" t="s">
        <v>308</v>
      </c>
      <c r="D54" s="225" t="s">
        <v>401</v>
      </c>
      <c r="E54" s="209">
        <v>44594</v>
      </c>
      <c r="F54" s="209">
        <v>44595</v>
      </c>
      <c r="G54" s="209">
        <v>44674</v>
      </c>
      <c r="H54" s="211" t="s">
        <v>943</v>
      </c>
      <c r="I54" s="210">
        <v>44587</v>
      </c>
      <c r="J54" s="231" t="s">
        <v>160</v>
      </c>
      <c r="K54" s="211" t="s">
        <v>944</v>
      </c>
      <c r="L54" s="210">
        <v>44595</v>
      </c>
      <c r="M54" s="212">
        <v>15000000</v>
      </c>
    </row>
    <row r="55" spans="1:13" s="241" customFormat="1" ht="48" customHeight="1" x14ac:dyDescent="0.25">
      <c r="A55" s="218" t="s">
        <v>394</v>
      </c>
      <c r="B55" s="206" t="s">
        <v>102</v>
      </c>
      <c r="C55" s="207" t="s">
        <v>465</v>
      </c>
      <c r="D55" s="215" t="s">
        <v>466</v>
      </c>
      <c r="E55" s="209">
        <v>44594</v>
      </c>
      <c r="F55" s="209">
        <v>44595</v>
      </c>
      <c r="G55" s="210">
        <v>44742</v>
      </c>
      <c r="H55" s="211" t="s">
        <v>467</v>
      </c>
      <c r="I55" s="214">
        <v>44593</v>
      </c>
      <c r="J55" s="231" t="s">
        <v>157</v>
      </c>
      <c r="K55" s="211" t="s">
        <v>591</v>
      </c>
      <c r="L55" s="209">
        <v>44595</v>
      </c>
      <c r="M55" s="212">
        <v>9748267</v>
      </c>
    </row>
    <row r="56" spans="1:13" s="241" customFormat="1" ht="48" customHeight="1" x14ac:dyDescent="0.25">
      <c r="A56" s="218" t="s">
        <v>395</v>
      </c>
      <c r="B56" s="206" t="s">
        <v>102</v>
      </c>
      <c r="C56" s="207" t="s">
        <v>445</v>
      </c>
      <c r="D56" s="226" t="s">
        <v>440</v>
      </c>
      <c r="E56" s="209">
        <v>44594</v>
      </c>
      <c r="F56" s="209">
        <v>44604</v>
      </c>
      <c r="G56" s="210">
        <v>44845</v>
      </c>
      <c r="H56" s="211" t="s">
        <v>1510</v>
      </c>
      <c r="I56" s="210" t="s">
        <v>1455</v>
      </c>
      <c r="J56" s="231" t="s">
        <v>1456</v>
      </c>
      <c r="K56" s="211" t="s">
        <v>1629</v>
      </c>
      <c r="L56" s="214" t="s">
        <v>1511</v>
      </c>
      <c r="M56" s="212" t="s">
        <v>1512</v>
      </c>
    </row>
    <row r="57" spans="1:13" s="241" customFormat="1" ht="48" customHeight="1" x14ac:dyDescent="0.25">
      <c r="A57" s="218" t="s">
        <v>396</v>
      </c>
      <c r="B57" s="206" t="s">
        <v>112</v>
      </c>
      <c r="C57" s="207" t="s">
        <v>309</v>
      </c>
      <c r="D57" s="213" t="s">
        <v>440</v>
      </c>
      <c r="E57" s="209">
        <v>44594</v>
      </c>
      <c r="F57" s="209">
        <v>44611</v>
      </c>
      <c r="G57" s="210">
        <v>44852</v>
      </c>
      <c r="H57" s="211" t="s">
        <v>441</v>
      </c>
      <c r="I57" s="214">
        <v>44587</v>
      </c>
      <c r="J57" s="231" t="s">
        <v>160</v>
      </c>
      <c r="K57" s="211" t="s">
        <v>854</v>
      </c>
      <c r="L57" s="214">
        <v>44602</v>
      </c>
      <c r="M57" s="212">
        <v>25000000</v>
      </c>
    </row>
    <row r="58" spans="1:13" s="241" customFormat="1" ht="48" customHeight="1" x14ac:dyDescent="0.25">
      <c r="A58" s="218" t="s">
        <v>397</v>
      </c>
      <c r="B58" s="206" t="s">
        <v>102</v>
      </c>
      <c r="C58" s="207" t="s">
        <v>436</v>
      </c>
      <c r="D58" s="207" t="s">
        <v>295</v>
      </c>
      <c r="E58" s="209">
        <v>44595</v>
      </c>
      <c r="F58" s="209">
        <v>44596</v>
      </c>
      <c r="G58" s="210">
        <v>44742</v>
      </c>
      <c r="H58" s="217" t="s">
        <v>1276</v>
      </c>
      <c r="I58" s="214" t="s">
        <v>1277</v>
      </c>
      <c r="J58" s="231" t="s">
        <v>1278</v>
      </c>
      <c r="K58" s="211" t="s">
        <v>656</v>
      </c>
      <c r="L58" s="210">
        <v>44595</v>
      </c>
      <c r="M58" s="212">
        <v>9500000</v>
      </c>
    </row>
    <row r="59" spans="1:13" s="241" customFormat="1" ht="48" customHeight="1" x14ac:dyDescent="0.25">
      <c r="A59" s="218" t="s">
        <v>398</v>
      </c>
      <c r="B59" s="206" t="s">
        <v>102</v>
      </c>
      <c r="C59" s="207" t="s">
        <v>572</v>
      </c>
      <c r="D59" s="213" t="s">
        <v>484</v>
      </c>
      <c r="E59" s="209">
        <v>44596</v>
      </c>
      <c r="F59" s="209">
        <v>44597</v>
      </c>
      <c r="G59" s="210">
        <v>44611</v>
      </c>
      <c r="H59" s="211" t="s">
        <v>573</v>
      </c>
      <c r="I59" s="210">
        <v>44593</v>
      </c>
      <c r="J59" s="231" t="s">
        <v>571</v>
      </c>
      <c r="K59" s="211" t="s">
        <v>420</v>
      </c>
      <c r="L59" s="214">
        <v>44596</v>
      </c>
      <c r="M59" s="212">
        <v>10200000</v>
      </c>
    </row>
    <row r="60" spans="1:13" s="241" customFormat="1" ht="48" customHeight="1" x14ac:dyDescent="0.25">
      <c r="A60" s="218" t="s">
        <v>399</v>
      </c>
      <c r="B60" s="206" t="s">
        <v>427</v>
      </c>
      <c r="C60" s="207" t="s">
        <v>431</v>
      </c>
      <c r="D60" s="223" t="s">
        <v>419</v>
      </c>
      <c r="E60" s="209">
        <v>44596</v>
      </c>
      <c r="F60" s="209">
        <v>44599</v>
      </c>
      <c r="G60" s="210">
        <v>44840</v>
      </c>
      <c r="H60" s="211" t="s">
        <v>432</v>
      </c>
      <c r="I60" s="214">
        <v>44587</v>
      </c>
      <c r="J60" s="231" t="s">
        <v>160</v>
      </c>
      <c r="K60" s="211" t="s">
        <v>437</v>
      </c>
      <c r="L60" s="210">
        <v>44596</v>
      </c>
      <c r="M60" s="212">
        <v>16640000</v>
      </c>
    </row>
    <row r="61" spans="1:13" s="241" customFormat="1" ht="48" customHeight="1" x14ac:dyDescent="0.25">
      <c r="A61" s="218" t="s">
        <v>400</v>
      </c>
      <c r="B61" s="206" t="s">
        <v>102</v>
      </c>
      <c r="C61" s="207" t="s">
        <v>492</v>
      </c>
      <c r="D61" s="226" t="s">
        <v>510</v>
      </c>
      <c r="E61" s="209">
        <v>44596</v>
      </c>
      <c r="F61" s="209">
        <v>44599</v>
      </c>
      <c r="G61" s="210">
        <v>44687</v>
      </c>
      <c r="H61" s="216" t="s">
        <v>854</v>
      </c>
      <c r="I61" s="214">
        <v>44596</v>
      </c>
      <c r="J61" s="231" t="s">
        <v>493</v>
      </c>
      <c r="K61" s="217" t="s">
        <v>474</v>
      </c>
      <c r="L61" s="214">
        <v>44596</v>
      </c>
      <c r="M61" s="212">
        <v>125981755</v>
      </c>
    </row>
    <row r="62" spans="1:13" s="241" customFormat="1" ht="48" customHeight="1" x14ac:dyDescent="0.25">
      <c r="A62" s="218" t="s">
        <v>415</v>
      </c>
      <c r="B62" s="206" t="s">
        <v>102</v>
      </c>
      <c r="C62" s="207" t="s">
        <v>424</v>
      </c>
      <c r="D62" s="215" t="s">
        <v>425</v>
      </c>
      <c r="E62" s="210">
        <v>44596</v>
      </c>
      <c r="F62" s="209">
        <v>44599</v>
      </c>
      <c r="G62" s="210">
        <v>44742</v>
      </c>
      <c r="H62" s="211" t="s">
        <v>426</v>
      </c>
      <c r="I62" s="214">
        <v>44596</v>
      </c>
      <c r="J62" s="231" t="s">
        <v>157</v>
      </c>
      <c r="K62" s="211" t="s">
        <v>483</v>
      </c>
      <c r="L62" s="214">
        <v>44599</v>
      </c>
      <c r="M62" s="212">
        <v>7459200</v>
      </c>
    </row>
    <row r="63" spans="1:13" s="241" customFormat="1" ht="48" customHeight="1" x14ac:dyDescent="0.25">
      <c r="A63" s="218" t="s">
        <v>416</v>
      </c>
      <c r="B63" s="206" t="s">
        <v>112</v>
      </c>
      <c r="C63" s="207" t="s">
        <v>101</v>
      </c>
      <c r="D63" s="223" t="s">
        <v>419</v>
      </c>
      <c r="E63" s="209">
        <v>44600</v>
      </c>
      <c r="F63" s="209">
        <v>44602</v>
      </c>
      <c r="G63" s="209">
        <v>44843</v>
      </c>
      <c r="H63" s="211" t="s">
        <v>420</v>
      </c>
      <c r="I63" s="210">
        <v>44594</v>
      </c>
      <c r="J63" s="231" t="s">
        <v>160</v>
      </c>
      <c r="K63" s="211" t="s">
        <v>970</v>
      </c>
      <c r="L63" s="210">
        <v>44596</v>
      </c>
      <c r="M63" s="212">
        <v>65000000</v>
      </c>
    </row>
    <row r="64" spans="1:13" s="241" customFormat="1" ht="48" customHeight="1" x14ac:dyDescent="0.25">
      <c r="A64" s="218" t="s">
        <v>417</v>
      </c>
      <c r="B64" s="206" t="s">
        <v>112</v>
      </c>
      <c r="C64" s="207" t="s">
        <v>477</v>
      </c>
      <c r="D64" s="225" t="s">
        <v>478</v>
      </c>
      <c r="E64" s="209">
        <v>44600</v>
      </c>
      <c r="F64" s="209">
        <v>44601</v>
      </c>
      <c r="G64" s="210">
        <v>44842</v>
      </c>
      <c r="H64" s="211" t="s">
        <v>479</v>
      </c>
      <c r="I64" s="210">
        <v>44594</v>
      </c>
      <c r="J64" s="231" t="s">
        <v>160</v>
      </c>
      <c r="K64" s="211" t="s">
        <v>971</v>
      </c>
      <c r="L64" s="210">
        <v>44601</v>
      </c>
      <c r="M64" s="212">
        <v>90000000</v>
      </c>
    </row>
    <row r="65" spans="1:13" s="241" customFormat="1" ht="48" customHeight="1" x14ac:dyDescent="0.25">
      <c r="A65" s="218" t="s">
        <v>468</v>
      </c>
      <c r="B65" s="206" t="s">
        <v>102</v>
      </c>
      <c r="C65" s="207" t="s">
        <v>472</v>
      </c>
      <c r="D65" s="223" t="s">
        <v>473</v>
      </c>
      <c r="E65" s="209">
        <v>44601</v>
      </c>
      <c r="F65" s="209">
        <v>44603</v>
      </c>
      <c r="G65" s="210">
        <v>44752</v>
      </c>
      <c r="H65" s="211" t="s">
        <v>474</v>
      </c>
      <c r="I65" s="210">
        <v>44594</v>
      </c>
      <c r="J65" s="231" t="s">
        <v>776</v>
      </c>
      <c r="K65" s="211" t="s">
        <v>936</v>
      </c>
      <c r="L65" s="210">
        <v>44602</v>
      </c>
      <c r="M65" s="212">
        <v>10500000</v>
      </c>
    </row>
    <row r="66" spans="1:13" ht="48" customHeight="1" x14ac:dyDescent="0.25">
      <c r="A66" s="218" t="s">
        <v>480</v>
      </c>
      <c r="B66" s="206" t="s">
        <v>112</v>
      </c>
      <c r="C66" s="207" t="s">
        <v>482</v>
      </c>
      <c r="D66" s="225" t="s">
        <v>478</v>
      </c>
      <c r="E66" s="209">
        <v>44602</v>
      </c>
      <c r="F66" s="209">
        <v>44609</v>
      </c>
      <c r="G66" s="210">
        <v>44850</v>
      </c>
      <c r="H66" s="211" t="s">
        <v>483</v>
      </c>
      <c r="I66" s="210">
        <v>44594</v>
      </c>
      <c r="J66" s="231" t="s">
        <v>160</v>
      </c>
      <c r="K66" s="211" t="s">
        <v>733</v>
      </c>
      <c r="L66" s="214">
        <v>44606</v>
      </c>
      <c r="M66" s="212">
        <v>80000000</v>
      </c>
    </row>
    <row r="67" spans="1:13" ht="48" customHeight="1" x14ac:dyDescent="0.25">
      <c r="A67" s="218" t="s">
        <v>485</v>
      </c>
      <c r="B67" s="206" t="s">
        <v>112</v>
      </c>
      <c r="C67" s="207" t="s">
        <v>488</v>
      </c>
      <c r="D67" s="225" t="s">
        <v>478</v>
      </c>
      <c r="E67" s="209">
        <v>44603</v>
      </c>
      <c r="F67" s="209">
        <v>44609</v>
      </c>
      <c r="G67" s="210">
        <v>44850</v>
      </c>
      <c r="H67" s="216" t="s">
        <v>487</v>
      </c>
      <c r="I67" s="210">
        <v>44580</v>
      </c>
      <c r="J67" s="231" t="s">
        <v>160</v>
      </c>
      <c r="K67" s="211" t="s">
        <v>972</v>
      </c>
      <c r="L67" s="214">
        <v>44608</v>
      </c>
      <c r="M67" s="212">
        <v>21424000</v>
      </c>
    </row>
    <row r="68" spans="1:13" ht="48" customHeight="1" x14ac:dyDescent="0.25">
      <c r="A68" s="218" t="s">
        <v>489</v>
      </c>
      <c r="B68" s="206" t="s">
        <v>112</v>
      </c>
      <c r="C68" s="207" t="s">
        <v>509</v>
      </c>
      <c r="D68" s="225" t="s">
        <v>89</v>
      </c>
      <c r="E68" s="209">
        <v>44606</v>
      </c>
      <c r="F68" s="209">
        <v>44613</v>
      </c>
      <c r="G68" s="210">
        <v>44854</v>
      </c>
      <c r="H68" s="216" t="s">
        <v>1393</v>
      </c>
      <c r="I68" s="210" t="s">
        <v>1394</v>
      </c>
      <c r="J68" s="231" t="s">
        <v>1395</v>
      </c>
      <c r="K68" s="211" t="s">
        <v>1419</v>
      </c>
      <c r="L68" s="214" t="s">
        <v>1396</v>
      </c>
      <c r="M68" s="212" t="s">
        <v>1392</v>
      </c>
    </row>
    <row r="69" spans="1:13" ht="48" customHeight="1" x14ac:dyDescent="0.25">
      <c r="A69" s="218" t="s">
        <v>490</v>
      </c>
      <c r="B69" s="206" t="s">
        <v>102</v>
      </c>
      <c r="C69" s="207" t="s">
        <v>496</v>
      </c>
      <c r="D69" s="225" t="s">
        <v>473</v>
      </c>
      <c r="E69" s="209">
        <v>44606</v>
      </c>
      <c r="F69" s="209">
        <v>44608</v>
      </c>
      <c r="G69" s="209">
        <v>44757</v>
      </c>
      <c r="H69" s="216" t="s">
        <v>498</v>
      </c>
      <c r="I69" s="210">
        <v>44600</v>
      </c>
      <c r="J69" s="231" t="s">
        <v>157</v>
      </c>
      <c r="K69" s="211" t="s">
        <v>1119</v>
      </c>
      <c r="L69" s="214">
        <v>44607</v>
      </c>
      <c r="M69" s="212">
        <v>9500000</v>
      </c>
    </row>
    <row r="70" spans="1:13" ht="48" customHeight="1" x14ac:dyDescent="0.25">
      <c r="A70" s="218" t="s">
        <v>494</v>
      </c>
      <c r="B70" s="206" t="s">
        <v>102</v>
      </c>
      <c r="C70" s="207" t="s">
        <v>503</v>
      </c>
      <c r="D70" s="225" t="s">
        <v>504</v>
      </c>
      <c r="E70" s="209">
        <v>44607</v>
      </c>
      <c r="F70" s="209">
        <v>44607</v>
      </c>
      <c r="G70" s="210">
        <v>44695</v>
      </c>
      <c r="H70" s="216" t="s">
        <v>505</v>
      </c>
      <c r="I70" s="210">
        <v>44594</v>
      </c>
      <c r="J70" s="231" t="s">
        <v>157</v>
      </c>
      <c r="K70" s="211" t="s">
        <v>707</v>
      </c>
      <c r="L70" s="214">
        <v>44607</v>
      </c>
      <c r="M70" s="212">
        <v>4743000</v>
      </c>
    </row>
    <row r="71" spans="1:13" ht="48" customHeight="1" x14ac:dyDescent="0.25">
      <c r="A71" s="218" t="s">
        <v>516</v>
      </c>
      <c r="B71" s="206" t="s">
        <v>112</v>
      </c>
      <c r="C71" s="207" t="s">
        <v>518</v>
      </c>
      <c r="D71" s="213" t="s">
        <v>89</v>
      </c>
      <c r="E71" s="209">
        <v>44608</v>
      </c>
      <c r="F71" s="209">
        <v>44613</v>
      </c>
      <c r="G71" s="210">
        <v>44930</v>
      </c>
      <c r="H71" s="216" t="s">
        <v>1542</v>
      </c>
      <c r="I71" s="214" t="s">
        <v>1543</v>
      </c>
      <c r="J71" s="231" t="s">
        <v>1544</v>
      </c>
      <c r="K71" s="217" t="s">
        <v>1572</v>
      </c>
      <c r="L71" s="210" t="s">
        <v>1573</v>
      </c>
      <c r="M71" s="212" t="s">
        <v>1545</v>
      </c>
    </row>
    <row r="72" spans="1:13" ht="48" customHeight="1" x14ac:dyDescent="0.25">
      <c r="A72" s="218" t="s">
        <v>522</v>
      </c>
      <c r="B72" s="206" t="s">
        <v>112</v>
      </c>
      <c r="C72" s="207" t="s">
        <v>532</v>
      </c>
      <c r="D72" s="213" t="s">
        <v>89</v>
      </c>
      <c r="E72" s="209">
        <v>44608</v>
      </c>
      <c r="F72" s="209">
        <v>44621</v>
      </c>
      <c r="G72" s="210">
        <v>44865</v>
      </c>
      <c r="H72" s="211" t="s">
        <v>733</v>
      </c>
      <c r="I72" s="214">
        <v>44599</v>
      </c>
      <c r="J72" s="231" t="s">
        <v>160</v>
      </c>
      <c r="K72" s="211" t="s">
        <v>734</v>
      </c>
      <c r="L72" s="210">
        <v>44615</v>
      </c>
      <c r="M72" s="212">
        <v>15000000</v>
      </c>
    </row>
    <row r="73" spans="1:13" ht="48" customHeight="1" x14ac:dyDescent="0.25">
      <c r="A73" s="218" t="s">
        <v>523</v>
      </c>
      <c r="B73" s="206" t="s">
        <v>102</v>
      </c>
      <c r="C73" s="207" t="s">
        <v>534</v>
      </c>
      <c r="D73" s="207" t="s">
        <v>295</v>
      </c>
      <c r="E73" s="209">
        <v>44609</v>
      </c>
      <c r="F73" s="209">
        <v>44615</v>
      </c>
      <c r="G73" s="210">
        <v>44742</v>
      </c>
      <c r="H73" s="211" t="s">
        <v>535</v>
      </c>
      <c r="I73" s="214">
        <v>44600</v>
      </c>
      <c r="J73" s="231" t="s">
        <v>163</v>
      </c>
      <c r="K73" s="211" t="s">
        <v>951</v>
      </c>
      <c r="L73" s="210">
        <v>44614</v>
      </c>
      <c r="M73" s="212">
        <v>7498400</v>
      </c>
    </row>
    <row r="74" spans="1:13" ht="48" customHeight="1" x14ac:dyDescent="0.25">
      <c r="A74" s="218" t="s">
        <v>524</v>
      </c>
      <c r="B74" s="206" t="s">
        <v>112</v>
      </c>
      <c r="C74" s="207" t="s">
        <v>309</v>
      </c>
      <c r="D74" s="226" t="s">
        <v>89</v>
      </c>
      <c r="E74" s="209">
        <v>44609</v>
      </c>
      <c r="F74" s="209">
        <v>44614</v>
      </c>
      <c r="G74" s="210">
        <v>44756</v>
      </c>
      <c r="H74" s="217" t="s">
        <v>536</v>
      </c>
      <c r="I74" s="214">
        <v>44600</v>
      </c>
      <c r="J74" s="231" t="s">
        <v>160</v>
      </c>
      <c r="K74" s="217" t="s">
        <v>553</v>
      </c>
      <c r="L74" s="214">
        <v>44613</v>
      </c>
      <c r="M74" s="212">
        <v>65000000</v>
      </c>
    </row>
    <row r="75" spans="1:13" ht="48" customHeight="1" x14ac:dyDescent="0.25">
      <c r="A75" s="218" t="s">
        <v>525</v>
      </c>
      <c r="B75" s="206" t="s">
        <v>112</v>
      </c>
      <c r="C75" s="207" t="s">
        <v>537</v>
      </c>
      <c r="D75" s="213" t="s">
        <v>89</v>
      </c>
      <c r="E75" s="209">
        <v>44610</v>
      </c>
      <c r="F75" s="209">
        <v>44616</v>
      </c>
      <c r="G75" s="210">
        <v>44872</v>
      </c>
      <c r="H75" s="211" t="s">
        <v>1384</v>
      </c>
      <c r="I75" s="214" t="s">
        <v>1385</v>
      </c>
      <c r="J75" s="231" t="s">
        <v>1395</v>
      </c>
      <c r="K75" s="211" t="s">
        <v>1421</v>
      </c>
      <c r="L75" s="214" t="s">
        <v>1386</v>
      </c>
      <c r="M75" s="212" t="s">
        <v>1387</v>
      </c>
    </row>
    <row r="76" spans="1:13" ht="48" customHeight="1" x14ac:dyDescent="0.25">
      <c r="A76" s="218" t="s">
        <v>538</v>
      </c>
      <c r="B76" s="206" t="s">
        <v>46</v>
      </c>
      <c r="C76" s="207" t="s">
        <v>539</v>
      </c>
      <c r="D76" s="213" t="s">
        <v>542</v>
      </c>
      <c r="E76" s="209">
        <v>44610</v>
      </c>
      <c r="F76" s="209">
        <v>44614</v>
      </c>
      <c r="G76" s="210">
        <v>44733</v>
      </c>
      <c r="H76" s="211" t="s">
        <v>543</v>
      </c>
      <c r="I76" s="214">
        <v>44602</v>
      </c>
      <c r="J76" s="231" t="s">
        <v>493</v>
      </c>
      <c r="K76" s="211" t="s">
        <v>554</v>
      </c>
      <c r="L76" s="214">
        <v>44610</v>
      </c>
      <c r="M76" s="212">
        <v>2041200</v>
      </c>
    </row>
    <row r="77" spans="1:13" ht="48" customHeight="1" x14ac:dyDescent="0.25">
      <c r="A77" s="218" t="s">
        <v>546</v>
      </c>
      <c r="B77" s="206" t="s">
        <v>102</v>
      </c>
      <c r="C77" s="207" t="s">
        <v>551</v>
      </c>
      <c r="D77" s="213" t="s">
        <v>510</v>
      </c>
      <c r="E77" s="209">
        <v>44613</v>
      </c>
      <c r="F77" s="209">
        <v>44615</v>
      </c>
      <c r="G77" s="210">
        <v>44703</v>
      </c>
      <c r="H77" s="211" t="s">
        <v>1158</v>
      </c>
      <c r="I77" s="210" t="s">
        <v>1159</v>
      </c>
      <c r="J77" s="231" t="s">
        <v>1163</v>
      </c>
      <c r="K77" s="211" t="s">
        <v>1160</v>
      </c>
      <c r="L77" s="210" t="s">
        <v>1161</v>
      </c>
      <c r="M77" s="212" t="s">
        <v>1162</v>
      </c>
    </row>
    <row r="78" spans="1:13" ht="48" customHeight="1" x14ac:dyDescent="0.25">
      <c r="A78" s="218" t="s">
        <v>552</v>
      </c>
      <c r="B78" s="206" t="s">
        <v>457</v>
      </c>
      <c r="C78" s="207" t="s">
        <v>590</v>
      </c>
      <c r="D78" s="213" t="s">
        <v>510</v>
      </c>
      <c r="E78" s="209">
        <v>44613</v>
      </c>
      <c r="F78" s="209">
        <v>44624</v>
      </c>
      <c r="G78" s="210">
        <v>44715</v>
      </c>
      <c r="H78" s="211" t="s">
        <v>591</v>
      </c>
      <c r="I78" s="214">
        <v>44592</v>
      </c>
      <c r="J78" s="211" t="s">
        <v>548</v>
      </c>
      <c r="K78" s="211" t="s">
        <v>787</v>
      </c>
      <c r="L78" s="210">
        <v>44624</v>
      </c>
      <c r="M78" s="212">
        <v>2300000</v>
      </c>
    </row>
    <row r="79" spans="1:13" ht="48" customHeight="1" x14ac:dyDescent="0.25">
      <c r="A79" s="218" t="s">
        <v>558</v>
      </c>
      <c r="B79" s="206" t="s">
        <v>102</v>
      </c>
      <c r="C79" s="207" t="s">
        <v>572</v>
      </c>
      <c r="D79" s="213" t="s">
        <v>484</v>
      </c>
      <c r="E79" s="209">
        <v>44614</v>
      </c>
      <c r="F79" s="209">
        <v>44614</v>
      </c>
      <c r="G79" s="210">
        <v>44635</v>
      </c>
      <c r="H79" s="211" t="s">
        <v>994</v>
      </c>
      <c r="I79" s="210" t="s">
        <v>993</v>
      </c>
      <c r="J79" s="231" t="s">
        <v>995</v>
      </c>
      <c r="K79" s="211" t="s">
        <v>996</v>
      </c>
      <c r="L79" s="214" t="s">
        <v>997</v>
      </c>
      <c r="M79" s="212" t="s">
        <v>998</v>
      </c>
    </row>
    <row r="80" spans="1:13" ht="48" customHeight="1" x14ac:dyDescent="0.25">
      <c r="A80" s="218" t="s">
        <v>557</v>
      </c>
      <c r="B80" s="206" t="s">
        <v>102</v>
      </c>
      <c r="C80" s="207" t="s">
        <v>565</v>
      </c>
      <c r="D80" s="225" t="s">
        <v>107</v>
      </c>
      <c r="E80" s="209">
        <v>44616</v>
      </c>
      <c r="F80" s="209">
        <v>44620</v>
      </c>
      <c r="G80" s="210">
        <v>44800</v>
      </c>
      <c r="H80" s="211" t="s">
        <v>566</v>
      </c>
      <c r="I80" s="210">
        <v>44594</v>
      </c>
      <c r="J80" s="231" t="s">
        <v>837</v>
      </c>
      <c r="K80" s="211" t="s">
        <v>942</v>
      </c>
      <c r="L80" s="210">
        <v>44617</v>
      </c>
      <c r="M80" s="212">
        <v>12480000</v>
      </c>
    </row>
    <row r="81" spans="1:13" ht="48" customHeight="1" x14ac:dyDescent="0.25">
      <c r="A81" s="218" t="s">
        <v>559</v>
      </c>
      <c r="B81" s="206" t="s">
        <v>102</v>
      </c>
      <c r="C81" s="207" t="s">
        <v>569</v>
      </c>
      <c r="D81" s="223" t="s">
        <v>89</v>
      </c>
      <c r="E81" s="209">
        <v>44616</v>
      </c>
      <c r="F81" s="209">
        <v>44617</v>
      </c>
      <c r="G81" s="210">
        <v>44858</v>
      </c>
      <c r="H81" s="216" t="s">
        <v>1458</v>
      </c>
      <c r="I81" s="214" t="s">
        <v>1459</v>
      </c>
      <c r="J81" s="231" t="s">
        <v>1395</v>
      </c>
      <c r="K81" s="211" t="s">
        <v>1584</v>
      </c>
      <c r="L81" s="210" t="s">
        <v>1460</v>
      </c>
      <c r="M81" s="212" t="s">
        <v>1461</v>
      </c>
    </row>
    <row r="82" spans="1:13" ht="48" customHeight="1" x14ac:dyDescent="0.25">
      <c r="A82" s="218" t="s">
        <v>574</v>
      </c>
      <c r="B82" s="206" t="s">
        <v>112</v>
      </c>
      <c r="C82" s="207" t="s">
        <v>308</v>
      </c>
      <c r="D82" s="213" t="s">
        <v>89</v>
      </c>
      <c r="E82" s="209">
        <v>44617</v>
      </c>
      <c r="F82" s="209">
        <v>44624</v>
      </c>
      <c r="G82" s="210">
        <v>44875</v>
      </c>
      <c r="H82" s="216" t="s">
        <v>577</v>
      </c>
      <c r="I82" s="214">
        <v>44608</v>
      </c>
      <c r="J82" s="227" t="s">
        <v>160</v>
      </c>
      <c r="K82" s="217" t="s">
        <v>722</v>
      </c>
      <c r="L82" s="210">
        <v>44623</v>
      </c>
      <c r="M82" s="212">
        <v>80000000</v>
      </c>
    </row>
    <row r="83" spans="1:13" ht="48" customHeight="1" x14ac:dyDescent="0.25">
      <c r="A83" s="218" t="s">
        <v>578</v>
      </c>
      <c r="B83" s="206" t="s">
        <v>102</v>
      </c>
      <c r="C83" s="207" t="s">
        <v>580</v>
      </c>
      <c r="D83" s="228" t="s">
        <v>510</v>
      </c>
      <c r="E83" s="209">
        <v>44617</v>
      </c>
      <c r="F83" s="209">
        <v>44620</v>
      </c>
      <c r="G83" s="210">
        <v>44708</v>
      </c>
      <c r="H83" s="211" t="s">
        <v>581</v>
      </c>
      <c r="I83" s="214">
        <v>44608</v>
      </c>
      <c r="J83" s="227" t="s">
        <v>160</v>
      </c>
      <c r="K83" s="211" t="s">
        <v>593</v>
      </c>
      <c r="L83" s="214">
        <v>44617</v>
      </c>
      <c r="M83" s="212">
        <v>12012000</v>
      </c>
    </row>
    <row r="84" spans="1:13" ht="48" customHeight="1" x14ac:dyDescent="0.25">
      <c r="A84" s="218" t="s">
        <v>582</v>
      </c>
      <c r="B84" s="206" t="s">
        <v>583</v>
      </c>
      <c r="C84" s="207" t="s">
        <v>588</v>
      </c>
      <c r="D84" s="213" t="s">
        <v>585</v>
      </c>
      <c r="E84" s="209">
        <v>44617</v>
      </c>
      <c r="F84" s="209">
        <v>44627</v>
      </c>
      <c r="G84" s="210">
        <v>44991</v>
      </c>
      <c r="H84" s="211" t="s">
        <v>589</v>
      </c>
      <c r="I84" s="214">
        <v>44608</v>
      </c>
      <c r="J84" s="211" t="s">
        <v>873</v>
      </c>
      <c r="K84" s="211" t="s">
        <v>928</v>
      </c>
      <c r="L84" s="210">
        <v>44627</v>
      </c>
      <c r="M84" s="212">
        <v>10881360</v>
      </c>
    </row>
    <row r="85" spans="1:13" ht="48" customHeight="1" x14ac:dyDescent="0.25">
      <c r="A85" s="218" t="s">
        <v>592</v>
      </c>
      <c r="B85" s="206" t="s">
        <v>102</v>
      </c>
      <c r="C85" s="207" t="s">
        <v>598</v>
      </c>
      <c r="D85" s="223" t="s">
        <v>107</v>
      </c>
      <c r="E85" s="209">
        <v>44617</v>
      </c>
      <c r="F85" s="209">
        <v>44630</v>
      </c>
      <c r="G85" s="210">
        <v>44813</v>
      </c>
      <c r="H85" s="216" t="s">
        <v>599</v>
      </c>
      <c r="I85" s="214">
        <v>44603</v>
      </c>
      <c r="J85" s="231" t="s">
        <v>493</v>
      </c>
      <c r="K85" s="217" t="s">
        <v>930</v>
      </c>
      <c r="L85" s="210">
        <v>44630</v>
      </c>
      <c r="M85" s="212">
        <v>26537833</v>
      </c>
    </row>
    <row r="86" spans="1:13" ht="48" customHeight="1" x14ac:dyDescent="0.25">
      <c r="A86" s="218" t="s">
        <v>595</v>
      </c>
      <c r="B86" s="206" t="s">
        <v>102</v>
      </c>
      <c r="C86" s="207" t="s">
        <v>569</v>
      </c>
      <c r="D86" s="213" t="s">
        <v>89</v>
      </c>
      <c r="E86" s="209">
        <v>44620</v>
      </c>
      <c r="F86" s="209">
        <v>44622</v>
      </c>
      <c r="G86" s="210">
        <v>44866</v>
      </c>
      <c r="H86" s="211" t="s">
        <v>1485</v>
      </c>
      <c r="I86" s="214" t="s">
        <v>1459</v>
      </c>
      <c r="J86" s="231" t="s">
        <v>1395</v>
      </c>
      <c r="K86" s="211" t="s">
        <v>1581</v>
      </c>
      <c r="L86" s="210" t="s">
        <v>1486</v>
      </c>
      <c r="M86" s="212" t="s">
        <v>1487</v>
      </c>
    </row>
    <row r="87" spans="1:13" ht="48" customHeight="1" x14ac:dyDescent="0.25">
      <c r="A87" s="218" t="s">
        <v>602</v>
      </c>
      <c r="B87" s="206" t="s">
        <v>112</v>
      </c>
      <c r="C87" s="207" t="s">
        <v>625</v>
      </c>
      <c r="D87" s="213" t="s">
        <v>89</v>
      </c>
      <c r="E87" s="209">
        <v>44620</v>
      </c>
      <c r="F87" s="209">
        <v>44623</v>
      </c>
      <c r="G87" s="210">
        <v>44867</v>
      </c>
      <c r="H87" s="211" t="s">
        <v>1388</v>
      </c>
      <c r="I87" s="214" t="s">
        <v>1389</v>
      </c>
      <c r="J87" s="231" t="s">
        <v>1390</v>
      </c>
      <c r="K87" s="211" t="s">
        <v>1420</v>
      </c>
      <c r="L87" s="210" t="s">
        <v>1391</v>
      </c>
      <c r="M87" s="212" t="s">
        <v>1392</v>
      </c>
    </row>
    <row r="88" spans="1:13" ht="48" customHeight="1" x14ac:dyDescent="0.25">
      <c r="A88" s="218" t="s">
        <v>603</v>
      </c>
      <c r="B88" s="206" t="s">
        <v>102</v>
      </c>
      <c r="C88" s="207" t="s">
        <v>643</v>
      </c>
      <c r="D88" s="213" t="s">
        <v>107</v>
      </c>
      <c r="E88" s="209">
        <v>44621</v>
      </c>
      <c r="F88" s="209">
        <v>44622</v>
      </c>
      <c r="G88" s="210">
        <v>44805</v>
      </c>
      <c r="H88" s="211" t="s">
        <v>645</v>
      </c>
      <c r="I88" s="214">
        <v>44607</v>
      </c>
      <c r="J88" s="231" t="s">
        <v>157</v>
      </c>
      <c r="K88" s="211" t="s">
        <v>684</v>
      </c>
      <c r="L88" s="209">
        <v>44621</v>
      </c>
      <c r="M88" s="212">
        <v>15000000</v>
      </c>
    </row>
    <row r="89" spans="1:13" ht="48" customHeight="1" x14ac:dyDescent="0.25">
      <c r="A89" s="218" t="s">
        <v>604</v>
      </c>
      <c r="B89" s="206" t="s">
        <v>102</v>
      </c>
      <c r="C89" s="207" t="s">
        <v>653</v>
      </c>
      <c r="D89" s="213" t="s">
        <v>510</v>
      </c>
      <c r="E89" s="209">
        <v>44621</v>
      </c>
      <c r="F89" s="209">
        <v>44623</v>
      </c>
      <c r="G89" s="210">
        <v>45018</v>
      </c>
      <c r="H89" s="211" t="s">
        <v>555</v>
      </c>
      <c r="I89" s="210">
        <v>44603</v>
      </c>
      <c r="J89" s="211" t="s">
        <v>947</v>
      </c>
      <c r="K89" s="211" t="s">
        <v>722</v>
      </c>
      <c r="L89" s="210">
        <v>44623</v>
      </c>
      <c r="M89" s="212">
        <v>9000000</v>
      </c>
    </row>
    <row r="90" spans="1:13" ht="48" customHeight="1" x14ac:dyDescent="0.25">
      <c r="A90" s="218" t="s">
        <v>605</v>
      </c>
      <c r="B90" s="206" t="s">
        <v>102</v>
      </c>
      <c r="C90" s="207" t="s">
        <v>655</v>
      </c>
      <c r="D90" s="213" t="s">
        <v>533</v>
      </c>
      <c r="E90" s="209">
        <v>44621</v>
      </c>
      <c r="F90" s="209">
        <v>44623</v>
      </c>
      <c r="G90" s="210">
        <v>44928</v>
      </c>
      <c r="H90" s="211" t="s">
        <v>656</v>
      </c>
      <c r="I90" s="214">
        <v>44592</v>
      </c>
      <c r="J90" s="231" t="s">
        <v>160</v>
      </c>
      <c r="K90" s="211" t="s">
        <v>1008</v>
      </c>
      <c r="L90" s="210">
        <v>44623</v>
      </c>
      <c r="M90" s="212">
        <v>90000000</v>
      </c>
    </row>
    <row r="91" spans="1:13" ht="48" customHeight="1" x14ac:dyDescent="0.25">
      <c r="A91" s="218" t="s">
        <v>607</v>
      </c>
      <c r="B91" s="206" t="s">
        <v>162</v>
      </c>
      <c r="C91" s="207" t="s">
        <v>631</v>
      </c>
      <c r="D91" s="215" t="s">
        <v>89</v>
      </c>
      <c r="E91" s="209">
        <v>44622</v>
      </c>
      <c r="F91" s="209">
        <v>44629</v>
      </c>
      <c r="G91" s="210">
        <v>44873</v>
      </c>
      <c r="H91" s="211" t="s">
        <v>632</v>
      </c>
      <c r="I91" s="214">
        <v>44610</v>
      </c>
      <c r="J91" s="231" t="s">
        <v>160</v>
      </c>
      <c r="K91" s="211" t="s">
        <v>822</v>
      </c>
      <c r="L91" s="210">
        <v>44628</v>
      </c>
      <c r="M91" s="212">
        <v>23046400</v>
      </c>
    </row>
    <row r="92" spans="1:13" ht="48" customHeight="1" x14ac:dyDescent="0.25">
      <c r="A92" s="218" t="s">
        <v>608</v>
      </c>
      <c r="B92" s="206" t="s">
        <v>112</v>
      </c>
      <c r="C92" s="207" t="s">
        <v>634</v>
      </c>
      <c r="D92" s="215" t="s">
        <v>89</v>
      </c>
      <c r="E92" s="209">
        <v>44622</v>
      </c>
      <c r="F92" s="209">
        <v>44624</v>
      </c>
      <c r="G92" s="210">
        <v>44868</v>
      </c>
      <c r="H92" s="211" t="s">
        <v>635</v>
      </c>
      <c r="I92" s="214">
        <v>44620</v>
      </c>
      <c r="J92" s="231" t="s">
        <v>160</v>
      </c>
      <c r="K92" s="211" t="s">
        <v>668</v>
      </c>
      <c r="L92" s="210">
        <v>44623</v>
      </c>
      <c r="M92" s="212">
        <v>80000000</v>
      </c>
    </row>
    <row r="93" spans="1:13" ht="48" customHeight="1" x14ac:dyDescent="0.25">
      <c r="A93" s="218" t="s">
        <v>609</v>
      </c>
      <c r="B93" s="206" t="s">
        <v>102</v>
      </c>
      <c r="C93" s="207" t="s">
        <v>639</v>
      </c>
      <c r="D93" s="223" t="s">
        <v>585</v>
      </c>
      <c r="E93" s="209">
        <v>44622</v>
      </c>
      <c r="F93" s="209">
        <v>44644</v>
      </c>
      <c r="G93" s="210">
        <v>45008</v>
      </c>
      <c r="H93" s="211" t="s">
        <v>641</v>
      </c>
      <c r="I93" s="210">
        <v>44615</v>
      </c>
      <c r="J93" s="231" t="s">
        <v>493</v>
      </c>
      <c r="K93" s="211" t="s">
        <v>863</v>
      </c>
      <c r="L93" s="210">
        <v>44644</v>
      </c>
      <c r="M93" s="212">
        <v>132625280</v>
      </c>
    </row>
    <row r="94" spans="1:13" ht="48" customHeight="1" x14ac:dyDescent="0.25">
      <c r="A94" s="218" t="s">
        <v>610</v>
      </c>
      <c r="B94" s="206" t="s">
        <v>427</v>
      </c>
      <c r="C94" s="207" t="s">
        <v>667</v>
      </c>
      <c r="D94" s="213" t="s">
        <v>89</v>
      </c>
      <c r="E94" s="209">
        <v>44622</v>
      </c>
      <c r="F94" s="209">
        <v>44623</v>
      </c>
      <c r="G94" s="210">
        <v>44683</v>
      </c>
      <c r="H94" s="211" t="s">
        <v>668</v>
      </c>
      <c r="I94" s="214">
        <v>44616</v>
      </c>
      <c r="J94" s="231" t="s">
        <v>165</v>
      </c>
      <c r="K94" s="211" t="s">
        <v>933</v>
      </c>
      <c r="L94" s="209">
        <v>44623</v>
      </c>
      <c r="M94" s="212">
        <v>22400000</v>
      </c>
    </row>
    <row r="95" spans="1:13" ht="48" customHeight="1" x14ac:dyDescent="0.25">
      <c r="A95" s="218" t="s">
        <v>611</v>
      </c>
      <c r="B95" s="206" t="s">
        <v>102</v>
      </c>
      <c r="C95" s="207" t="s">
        <v>670</v>
      </c>
      <c r="D95" s="223" t="s">
        <v>648</v>
      </c>
      <c r="E95" s="209">
        <v>44622</v>
      </c>
      <c r="F95" s="209">
        <v>44623</v>
      </c>
      <c r="G95" s="210">
        <v>44959</v>
      </c>
      <c r="H95" s="211" t="s">
        <v>671</v>
      </c>
      <c r="I95" s="210">
        <v>44620</v>
      </c>
      <c r="J95" s="231" t="s">
        <v>157</v>
      </c>
      <c r="K95" s="211" t="s">
        <v>691</v>
      </c>
      <c r="L95" s="210">
        <v>44623</v>
      </c>
      <c r="M95" s="212">
        <v>27500000</v>
      </c>
    </row>
    <row r="96" spans="1:13" ht="48" customHeight="1" x14ac:dyDescent="0.25">
      <c r="A96" s="218" t="s">
        <v>612</v>
      </c>
      <c r="B96" s="206" t="s">
        <v>112</v>
      </c>
      <c r="C96" s="207" t="s">
        <v>308</v>
      </c>
      <c r="D96" s="213" t="s">
        <v>89</v>
      </c>
      <c r="E96" s="209">
        <v>44623</v>
      </c>
      <c r="F96" s="209">
        <v>44624</v>
      </c>
      <c r="G96" s="210">
        <v>44868</v>
      </c>
      <c r="H96" s="211" t="s">
        <v>673</v>
      </c>
      <c r="I96" s="214">
        <v>44616</v>
      </c>
      <c r="J96" s="231" t="s">
        <v>160</v>
      </c>
      <c r="K96" s="211" t="s">
        <v>726</v>
      </c>
      <c r="L96" s="214">
        <v>44623</v>
      </c>
      <c r="M96" s="212">
        <v>90000000</v>
      </c>
    </row>
    <row r="97" spans="1:13" ht="48" customHeight="1" x14ac:dyDescent="0.25">
      <c r="A97" s="218" t="s">
        <v>613</v>
      </c>
      <c r="B97" s="206" t="s">
        <v>102</v>
      </c>
      <c r="C97" s="207" t="s">
        <v>677</v>
      </c>
      <c r="D97" s="226" t="s">
        <v>184</v>
      </c>
      <c r="E97" s="209">
        <v>44623</v>
      </c>
      <c r="F97" s="209">
        <v>44635</v>
      </c>
      <c r="G97" s="210">
        <v>44779</v>
      </c>
      <c r="H97" s="211" t="s">
        <v>678</v>
      </c>
      <c r="I97" s="210">
        <v>44614</v>
      </c>
      <c r="J97" s="231" t="s">
        <v>776</v>
      </c>
      <c r="K97" s="211" t="s">
        <v>896</v>
      </c>
      <c r="L97" s="214">
        <v>44634</v>
      </c>
      <c r="M97" s="212">
        <v>8400000</v>
      </c>
    </row>
    <row r="98" spans="1:13" ht="48" customHeight="1" x14ac:dyDescent="0.25">
      <c r="A98" s="218" t="s">
        <v>614</v>
      </c>
      <c r="B98" s="206" t="s">
        <v>102</v>
      </c>
      <c r="C98" s="207" t="s">
        <v>682</v>
      </c>
      <c r="D98" s="213" t="s">
        <v>184</v>
      </c>
      <c r="E98" s="209">
        <v>44623</v>
      </c>
      <c r="F98" s="209">
        <v>44629</v>
      </c>
      <c r="G98" s="210">
        <v>44781</v>
      </c>
      <c r="H98" s="211" t="s">
        <v>684</v>
      </c>
      <c r="I98" s="214">
        <v>44614</v>
      </c>
      <c r="J98" s="229" t="s">
        <v>776</v>
      </c>
      <c r="K98" s="211" t="s">
        <v>1007</v>
      </c>
      <c r="L98" s="209">
        <v>44627</v>
      </c>
      <c r="M98" s="212">
        <v>20000000</v>
      </c>
    </row>
    <row r="99" spans="1:13" ht="48" customHeight="1" x14ac:dyDescent="0.25">
      <c r="A99" s="218" t="s">
        <v>616</v>
      </c>
      <c r="B99" s="206" t="s">
        <v>457</v>
      </c>
      <c r="C99" s="207" t="s">
        <v>693</v>
      </c>
      <c r="D99" s="213" t="s">
        <v>188</v>
      </c>
      <c r="E99" s="209">
        <v>44623</v>
      </c>
      <c r="F99" s="209">
        <v>44634</v>
      </c>
      <c r="G99" s="210">
        <v>44908</v>
      </c>
      <c r="H99" s="211" t="s">
        <v>694</v>
      </c>
      <c r="I99" s="214">
        <v>44601</v>
      </c>
      <c r="J99" s="214" t="s">
        <v>873</v>
      </c>
      <c r="K99" s="211" t="s">
        <v>899</v>
      </c>
      <c r="L99" s="209">
        <v>44634</v>
      </c>
      <c r="M99" s="212">
        <v>18165945</v>
      </c>
    </row>
    <row r="100" spans="1:13" ht="48" customHeight="1" x14ac:dyDescent="0.25">
      <c r="A100" s="218" t="s">
        <v>617</v>
      </c>
      <c r="B100" s="206" t="s">
        <v>162</v>
      </c>
      <c r="C100" s="207" t="s">
        <v>686</v>
      </c>
      <c r="D100" s="228" t="s">
        <v>107</v>
      </c>
      <c r="E100" s="209">
        <v>44624</v>
      </c>
      <c r="F100" s="209">
        <v>44630</v>
      </c>
      <c r="G100" s="210">
        <v>44813</v>
      </c>
      <c r="H100" s="211" t="s">
        <v>688</v>
      </c>
      <c r="I100" s="214">
        <v>44614</v>
      </c>
      <c r="J100" s="227" t="s">
        <v>831</v>
      </c>
      <c r="K100" s="211" t="s">
        <v>830</v>
      </c>
      <c r="L100" s="214">
        <v>44628</v>
      </c>
      <c r="M100" s="212">
        <v>5112000</v>
      </c>
    </row>
    <row r="101" spans="1:13" ht="48" customHeight="1" x14ac:dyDescent="0.25">
      <c r="A101" s="218" t="s">
        <v>618</v>
      </c>
      <c r="B101" s="206" t="s">
        <v>102</v>
      </c>
      <c r="C101" s="207" t="s">
        <v>689</v>
      </c>
      <c r="D101" s="213" t="s">
        <v>107</v>
      </c>
      <c r="E101" s="209">
        <v>44624</v>
      </c>
      <c r="F101" s="209">
        <v>44627</v>
      </c>
      <c r="G101" s="210">
        <v>44764</v>
      </c>
      <c r="H101" s="211" t="s">
        <v>691</v>
      </c>
      <c r="I101" s="214">
        <v>44616</v>
      </c>
      <c r="J101" s="231" t="s">
        <v>157</v>
      </c>
      <c r="K101" s="211" t="s">
        <v>757</v>
      </c>
      <c r="L101" s="209">
        <v>44627</v>
      </c>
      <c r="M101" s="212">
        <v>9322560</v>
      </c>
    </row>
    <row r="102" spans="1:13" ht="48" customHeight="1" x14ac:dyDescent="0.25">
      <c r="A102" s="218" t="s">
        <v>620</v>
      </c>
      <c r="B102" s="206" t="s">
        <v>102</v>
      </c>
      <c r="C102" s="207" t="s">
        <v>660</v>
      </c>
      <c r="D102" s="215" t="s">
        <v>533</v>
      </c>
      <c r="E102" s="209">
        <v>44624</v>
      </c>
      <c r="F102" s="209">
        <v>44634</v>
      </c>
      <c r="G102" s="210">
        <v>44939</v>
      </c>
      <c r="H102" s="211" t="s">
        <v>662</v>
      </c>
      <c r="I102" s="214">
        <v>44608</v>
      </c>
      <c r="J102" s="231" t="s">
        <v>548</v>
      </c>
      <c r="K102" s="211" t="s">
        <v>950</v>
      </c>
      <c r="L102" s="209">
        <v>44649</v>
      </c>
      <c r="M102" s="212">
        <v>10986078</v>
      </c>
    </row>
    <row r="103" spans="1:13" ht="48" customHeight="1" x14ac:dyDescent="0.25">
      <c r="A103" s="218" t="s">
        <v>621</v>
      </c>
      <c r="B103" s="206" t="s">
        <v>427</v>
      </c>
      <c r="C103" s="207" t="s">
        <v>663</v>
      </c>
      <c r="D103" s="213" t="s">
        <v>107</v>
      </c>
      <c r="E103" s="209">
        <v>44624</v>
      </c>
      <c r="F103" s="209">
        <v>44629</v>
      </c>
      <c r="G103" s="210">
        <v>44813</v>
      </c>
      <c r="H103" s="217" t="s">
        <v>665</v>
      </c>
      <c r="I103" s="214">
        <v>44614</v>
      </c>
      <c r="J103" s="231" t="s">
        <v>837</v>
      </c>
      <c r="K103" s="217" t="s">
        <v>836</v>
      </c>
      <c r="L103" s="210">
        <v>44629</v>
      </c>
      <c r="M103" s="212">
        <v>5112000</v>
      </c>
    </row>
    <row r="104" spans="1:13" ht="48" customHeight="1" x14ac:dyDescent="0.25">
      <c r="A104" s="218" t="s">
        <v>855</v>
      </c>
      <c r="B104" s="206" t="s">
        <v>102</v>
      </c>
      <c r="C104" s="207" t="s">
        <v>709</v>
      </c>
      <c r="D104" s="213" t="s">
        <v>184</v>
      </c>
      <c r="E104" s="209">
        <v>44624</v>
      </c>
      <c r="F104" s="209">
        <v>44627</v>
      </c>
      <c r="G104" s="210">
        <v>44779</v>
      </c>
      <c r="H104" s="217" t="s">
        <v>711</v>
      </c>
      <c r="I104" s="214">
        <v>44621</v>
      </c>
      <c r="J104" s="231" t="s">
        <v>157</v>
      </c>
      <c r="K104" s="217" t="s">
        <v>711</v>
      </c>
      <c r="L104" s="210">
        <v>44627</v>
      </c>
      <c r="M104" s="212">
        <v>9640000</v>
      </c>
    </row>
    <row r="105" spans="1:13" ht="48" customHeight="1" x14ac:dyDescent="0.25">
      <c r="A105" s="218" t="s">
        <v>701</v>
      </c>
      <c r="B105" s="206" t="s">
        <v>427</v>
      </c>
      <c r="C105" s="207" t="s">
        <v>706</v>
      </c>
      <c r="D105" s="213" t="s">
        <v>107</v>
      </c>
      <c r="E105" s="209">
        <v>44627</v>
      </c>
      <c r="F105" s="209">
        <v>44641</v>
      </c>
      <c r="G105" s="210">
        <v>44824</v>
      </c>
      <c r="H105" s="211" t="s">
        <v>707</v>
      </c>
      <c r="I105" s="214">
        <v>44600</v>
      </c>
      <c r="J105" s="229" t="s">
        <v>776</v>
      </c>
      <c r="K105" s="211" t="s">
        <v>833</v>
      </c>
      <c r="L105" s="209">
        <v>44629</v>
      </c>
      <c r="M105" s="212">
        <v>20160000</v>
      </c>
    </row>
    <row r="106" spans="1:13" ht="48" customHeight="1" x14ac:dyDescent="0.25">
      <c r="A106" s="218" t="s">
        <v>702</v>
      </c>
      <c r="B106" s="206" t="s">
        <v>427</v>
      </c>
      <c r="C106" s="207" t="s">
        <v>704</v>
      </c>
      <c r="D106" s="213" t="s">
        <v>107</v>
      </c>
      <c r="E106" s="209">
        <v>44627</v>
      </c>
      <c r="F106" s="209">
        <v>44630</v>
      </c>
      <c r="G106" s="210">
        <v>44813</v>
      </c>
      <c r="H106" s="217" t="s">
        <v>593</v>
      </c>
      <c r="I106" s="214">
        <v>44614</v>
      </c>
      <c r="J106" s="231" t="s">
        <v>705</v>
      </c>
      <c r="K106" s="217" t="s">
        <v>835</v>
      </c>
      <c r="L106" s="210">
        <v>44629</v>
      </c>
      <c r="M106" s="212">
        <v>10233388</v>
      </c>
    </row>
    <row r="107" spans="1:13" ht="48" customHeight="1" x14ac:dyDescent="0.25">
      <c r="A107" s="218" t="s">
        <v>716</v>
      </c>
      <c r="B107" s="206" t="s">
        <v>102</v>
      </c>
      <c r="C107" s="207" t="s">
        <v>717</v>
      </c>
      <c r="D107" s="213" t="s">
        <v>585</v>
      </c>
      <c r="E107" s="209">
        <v>44627</v>
      </c>
      <c r="F107" s="209">
        <v>44643</v>
      </c>
      <c r="G107" s="210">
        <v>45007</v>
      </c>
      <c r="H107" s="217" t="s">
        <v>719</v>
      </c>
      <c r="I107" s="214">
        <v>44620</v>
      </c>
      <c r="J107" s="231" t="s">
        <v>164</v>
      </c>
      <c r="K107" s="217" t="s">
        <v>856</v>
      </c>
      <c r="L107" s="210">
        <v>44643</v>
      </c>
      <c r="M107" s="212">
        <v>13397004</v>
      </c>
    </row>
    <row r="108" spans="1:13" ht="48" customHeight="1" x14ac:dyDescent="0.25">
      <c r="A108" s="218" t="s">
        <v>752</v>
      </c>
      <c r="B108" s="206" t="s">
        <v>102</v>
      </c>
      <c r="C108" s="207" t="s">
        <v>755</v>
      </c>
      <c r="D108" s="215" t="s">
        <v>756</v>
      </c>
      <c r="E108" s="209">
        <v>44629</v>
      </c>
      <c r="F108" s="209">
        <v>44631</v>
      </c>
      <c r="G108" s="210">
        <v>44646</v>
      </c>
      <c r="H108" s="211" t="s">
        <v>757</v>
      </c>
      <c r="I108" s="214">
        <v>44621</v>
      </c>
      <c r="J108" s="231" t="s">
        <v>902</v>
      </c>
      <c r="K108" s="211" t="s">
        <v>903</v>
      </c>
      <c r="L108" s="214">
        <v>44631</v>
      </c>
      <c r="M108" s="212">
        <v>5880980</v>
      </c>
    </row>
    <row r="109" spans="1:13" ht="48" customHeight="1" x14ac:dyDescent="0.25">
      <c r="A109" s="218" t="s">
        <v>753</v>
      </c>
      <c r="B109" s="206" t="s">
        <v>772</v>
      </c>
      <c r="C109" s="207" t="s">
        <v>773</v>
      </c>
      <c r="D109" s="213" t="s">
        <v>533</v>
      </c>
      <c r="E109" s="209">
        <v>44629</v>
      </c>
      <c r="F109" s="209">
        <v>44630</v>
      </c>
      <c r="G109" s="210">
        <v>44935</v>
      </c>
      <c r="H109" s="211" t="s">
        <v>775</v>
      </c>
      <c r="I109" s="214">
        <v>44623</v>
      </c>
      <c r="J109" s="231" t="s">
        <v>776</v>
      </c>
      <c r="K109" s="211" t="s">
        <v>777</v>
      </c>
      <c r="L109" s="214">
        <v>44630</v>
      </c>
      <c r="M109" s="212">
        <v>59640000</v>
      </c>
    </row>
    <row r="110" spans="1:13" ht="48" customHeight="1" x14ac:dyDescent="0.25">
      <c r="A110" s="218" t="s">
        <v>758</v>
      </c>
      <c r="B110" s="206" t="s">
        <v>102</v>
      </c>
      <c r="C110" s="207" t="s">
        <v>780</v>
      </c>
      <c r="D110" s="226" t="s">
        <v>533</v>
      </c>
      <c r="E110" s="209">
        <v>44634</v>
      </c>
      <c r="F110" s="209">
        <v>44637</v>
      </c>
      <c r="G110" s="210">
        <v>44942</v>
      </c>
      <c r="H110" s="211" t="s">
        <v>782</v>
      </c>
      <c r="I110" s="214">
        <v>44614</v>
      </c>
      <c r="J110" s="231" t="s">
        <v>776</v>
      </c>
      <c r="K110" s="211" t="s">
        <v>819</v>
      </c>
      <c r="L110" s="214">
        <v>44636</v>
      </c>
      <c r="M110" s="212">
        <v>19100000</v>
      </c>
    </row>
    <row r="111" spans="1:13" ht="48" customHeight="1" x14ac:dyDescent="0.25">
      <c r="A111" s="218" t="s">
        <v>761</v>
      </c>
      <c r="B111" s="206" t="s">
        <v>102</v>
      </c>
      <c r="C111" s="207" t="s">
        <v>785</v>
      </c>
      <c r="D111" s="215" t="s">
        <v>107</v>
      </c>
      <c r="E111" s="209">
        <v>44634</v>
      </c>
      <c r="F111" s="209">
        <v>44636</v>
      </c>
      <c r="G111" s="210">
        <v>44819</v>
      </c>
      <c r="H111" s="211" t="s">
        <v>787</v>
      </c>
      <c r="I111" s="210">
        <v>44620</v>
      </c>
      <c r="J111" s="231" t="s">
        <v>776</v>
      </c>
      <c r="K111" s="211" t="s">
        <v>898</v>
      </c>
      <c r="L111" s="210">
        <v>44636</v>
      </c>
      <c r="M111" s="212">
        <v>10800000</v>
      </c>
    </row>
    <row r="112" spans="1:13" ht="48" customHeight="1" x14ac:dyDescent="0.25">
      <c r="A112" s="218" t="s">
        <v>766</v>
      </c>
      <c r="B112" s="206" t="s">
        <v>427</v>
      </c>
      <c r="C112" s="207" t="s">
        <v>793</v>
      </c>
      <c r="D112" s="215" t="s">
        <v>107</v>
      </c>
      <c r="E112" s="209">
        <v>44634</v>
      </c>
      <c r="F112" s="209">
        <v>44645</v>
      </c>
      <c r="G112" s="209">
        <v>44828</v>
      </c>
      <c r="H112" s="211" t="s">
        <v>795</v>
      </c>
      <c r="I112" s="210">
        <v>44600</v>
      </c>
      <c r="J112" s="231" t="s">
        <v>864</v>
      </c>
      <c r="K112" s="211" t="s">
        <v>865</v>
      </c>
      <c r="L112" s="210">
        <v>44644</v>
      </c>
      <c r="M112" s="212">
        <v>9240000</v>
      </c>
    </row>
    <row r="113" spans="1:13" ht="48" customHeight="1" x14ac:dyDescent="0.25">
      <c r="A113" s="218" t="s">
        <v>767</v>
      </c>
      <c r="B113" s="206" t="s">
        <v>102</v>
      </c>
      <c r="C113" s="207" t="s">
        <v>769</v>
      </c>
      <c r="D113" s="213" t="s">
        <v>184</v>
      </c>
      <c r="E113" s="209">
        <v>44635</v>
      </c>
      <c r="F113" s="209">
        <v>44637</v>
      </c>
      <c r="G113" s="210">
        <v>44789</v>
      </c>
      <c r="H113" s="217" t="s">
        <v>771</v>
      </c>
      <c r="I113" s="214">
        <v>44624</v>
      </c>
      <c r="J113" s="231" t="s">
        <v>157</v>
      </c>
      <c r="K113" s="217" t="s">
        <v>820</v>
      </c>
      <c r="L113" s="210">
        <v>44636</v>
      </c>
      <c r="M113" s="212">
        <v>9500000</v>
      </c>
    </row>
    <row r="114" spans="1:13" ht="48" customHeight="1" x14ac:dyDescent="0.25">
      <c r="A114" s="218" t="s">
        <v>800</v>
      </c>
      <c r="B114" s="206" t="s">
        <v>801</v>
      </c>
      <c r="C114" s="207" t="s">
        <v>807</v>
      </c>
      <c r="D114" s="223" t="s">
        <v>585</v>
      </c>
      <c r="E114" s="209">
        <v>44635</v>
      </c>
      <c r="F114" s="209">
        <v>44636</v>
      </c>
      <c r="G114" s="210">
        <v>45000</v>
      </c>
      <c r="H114" s="211" t="s">
        <v>729</v>
      </c>
      <c r="I114" s="210">
        <v>44607</v>
      </c>
      <c r="J114" s="231" t="s">
        <v>809</v>
      </c>
      <c r="K114" s="211" t="s">
        <v>842</v>
      </c>
      <c r="L114" s="210">
        <v>44636</v>
      </c>
      <c r="M114" s="212">
        <v>200000000</v>
      </c>
    </row>
    <row r="115" spans="1:13" ht="48" customHeight="1" x14ac:dyDescent="0.25">
      <c r="A115" s="218" t="s">
        <v>810</v>
      </c>
      <c r="B115" s="206" t="s">
        <v>102</v>
      </c>
      <c r="C115" s="207" t="s">
        <v>811</v>
      </c>
      <c r="D115" s="223" t="s">
        <v>184</v>
      </c>
      <c r="E115" s="209">
        <v>44637</v>
      </c>
      <c r="F115" s="209">
        <v>44637</v>
      </c>
      <c r="G115" s="210">
        <v>44942</v>
      </c>
      <c r="H115" s="211" t="s">
        <v>813</v>
      </c>
      <c r="I115" s="210">
        <v>44593</v>
      </c>
      <c r="J115" s="231" t="s">
        <v>571</v>
      </c>
      <c r="K115" s="211" t="s">
        <v>904</v>
      </c>
      <c r="L115" s="210">
        <v>44637</v>
      </c>
      <c r="M115" s="212">
        <v>80000000</v>
      </c>
    </row>
    <row r="116" spans="1:13" ht="48" customHeight="1" x14ac:dyDescent="0.25">
      <c r="A116" s="218" t="s">
        <v>817</v>
      </c>
      <c r="B116" s="206" t="s">
        <v>102</v>
      </c>
      <c r="C116" s="207" t="s">
        <v>839</v>
      </c>
      <c r="D116" s="213" t="s">
        <v>840</v>
      </c>
      <c r="E116" s="209">
        <v>44642</v>
      </c>
      <c r="F116" s="209">
        <v>44644</v>
      </c>
      <c r="G116" s="210">
        <v>44765</v>
      </c>
      <c r="H116" s="217" t="s">
        <v>841</v>
      </c>
      <c r="I116" s="214">
        <v>44631</v>
      </c>
      <c r="J116" s="231" t="s">
        <v>157</v>
      </c>
      <c r="K116" s="217" t="s">
        <v>867</v>
      </c>
      <c r="L116" s="210">
        <v>44644</v>
      </c>
      <c r="M116" s="212">
        <v>7200000</v>
      </c>
    </row>
    <row r="117" spans="1:13" ht="48" customHeight="1" x14ac:dyDescent="0.25">
      <c r="A117" s="218" t="s">
        <v>847</v>
      </c>
      <c r="B117" s="206" t="s">
        <v>801</v>
      </c>
      <c r="C117" s="207" t="s">
        <v>848</v>
      </c>
      <c r="D117" s="213" t="s">
        <v>107</v>
      </c>
      <c r="E117" s="209">
        <v>44644</v>
      </c>
      <c r="F117" s="209">
        <v>44644</v>
      </c>
      <c r="G117" s="210">
        <v>44918</v>
      </c>
      <c r="H117" s="217" t="s">
        <v>1616</v>
      </c>
      <c r="I117" s="214" t="s">
        <v>1617</v>
      </c>
      <c r="J117" s="231" t="s">
        <v>995</v>
      </c>
      <c r="K117" s="217" t="s">
        <v>1613</v>
      </c>
      <c r="L117" s="210" t="s">
        <v>1614</v>
      </c>
      <c r="M117" s="212" t="s">
        <v>1615</v>
      </c>
    </row>
    <row r="118" spans="1:13" ht="48" customHeight="1" x14ac:dyDescent="0.25">
      <c r="A118" s="218" t="s">
        <v>860</v>
      </c>
      <c r="B118" s="206" t="s">
        <v>112</v>
      </c>
      <c r="C118" s="207" t="s">
        <v>634</v>
      </c>
      <c r="D118" s="213" t="s">
        <v>89</v>
      </c>
      <c r="E118" s="209">
        <v>44645</v>
      </c>
      <c r="F118" s="209">
        <v>44649</v>
      </c>
      <c r="G118" s="210">
        <v>44954</v>
      </c>
      <c r="H118" s="216" t="s">
        <v>1607</v>
      </c>
      <c r="I118" s="214" t="s">
        <v>1608</v>
      </c>
      <c r="J118" s="231" t="s">
        <v>1609</v>
      </c>
      <c r="K118" s="217" t="s">
        <v>1610</v>
      </c>
      <c r="L118" s="210" t="s">
        <v>1611</v>
      </c>
      <c r="M118" s="212" t="s">
        <v>1387</v>
      </c>
    </row>
    <row r="119" spans="1:13" ht="48" customHeight="1" x14ac:dyDescent="0.25">
      <c r="A119" s="218" t="s">
        <v>868</v>
      </c>
      <c r="B119" s="206" t="s">
        <v>102</v>
      </c>
      <c r="C119" s="207" t="s">
        <v>870</v>
      </c>
      <c r="D119" s="213" t="s">
        <v>585</v>
      </c>
      <c r="E119" s="209">
        <v>44648</v>
      </c>
      <c r="F119" s="209">
        <v>44700</v>
      </c>
      <c r="G119" s="210">
        <v>45064</v>
      </c>
      <c r="H119" s="216" t="s">
        <v>872</v>
      </c>
      <c r="I119" s="214">
        <v>44621</v>
      </c>
      <c r="J119" s="231" t="s">
        <v>873</v>
      </c>
      <c r="K119" s="217" t="s">
        <v>1147</v>
      </c>
      <c r="L119" s="210">
        <v>44699</v>
      </c>
      <c r="M119" s="212">
        <v>7282800</v>
      </c>
    </row>
    <row r="120" spans="1:13" ht="48" customHeight="1" x14ac:dyDescent="0.25">
      <c r="A120" s="218" t="s">
        <v>880</v>
      </c>
      <c r="B120" s="206" t="s">
        <v>102</v>
      </c>
      <c r="C120" s="207" t="s">
        <v>887</v>
      </c>
      <c r="D120" s="213" t="s">
        <v>648</v>
      </c>
      <c r="E120" s="209">
        <v>44648</v>
      </c>
      <c r="F120" s="209">
        <v>44652</v>
      </c>
      <c r="G120" s="210" t="s">
        <v>72</v>
      </c>
      <c r="H120" s="216" t="s">
        <v>888</v>
      </c>
      <c r="I120" s="214">
        <v>44600</v>
      </c>
      <c r="J120" s="231" t="s">
        <v>882</v>
      </c>
      <c r="K120" s="217" t="s">
        <v>925</v>
      </c>
      <c r="L120" s="210">
        <v>44651</v>
      </c>
      <c r="M120" s="212">
        <v>56802412</v>
      </c>
    </row>
    <row r="121" spans="1:13" ht="48" customHeight="1" x14ac:dyDescent="0.25">
      <c r="A121" s="218" t="s">
        <v>889</v>
      </c>
      <c r="B121" s="206" t="s">
        <v>102</v>
      </c>
      <c r="C121" s="207" t="s">
        <v>891</v>
      </c>
      <c r="D121" s="213" t="s">
        <v>533</v>
      </c>
      <c r="E121" s="209">
        <v>44648</v>
      </c>
      <c r="F121" s="209">
        <v>44651</v>
      </c>
      <c r="G121" s="210">
        <v>44956</v>
      </c>
      <c r="H121" s="216" t="s">
        <v>833</v>
      </c>
      <c r="I121" s="214">
        <v>44635</v>
      </c>
      <c r="J121" s="231" t="s">
        <v>873</v>
      </c>
      <c r="K121" s="217" t="s">
        <v>922</v>
      </c>
      <c r="L121" s="210">
        <v>44651</v>
      </c>
      <c r="M121" s="212">
        <v>17845692</v>
      </c>
    </row>
    <row r="122" spans="1:13" ht="48" customHeight="1" x14ac:dyDescent="0.25">
      <c r="A122" s="218" t="s">
        <v>907</v>
      </c>
      <c r="B122" s="206" t="s">
        <v>801</v>
      </c>
      <c r="C122" s="207" t="s">
        <v>909</v>
      </c>
      <c r="D122" s="213" t="s">
        <v>585</v>
      </c>
      <c r="E122" s="209">
        <v>44650</v>
      </c>
      <c r="F122" s="209">
        <v>44651</v>
      </c>
      <c r="G122" s="210">
        <v>45015</v>
      </c>
      <c r="H122" s="216" t="s">
        <v>554</v>
      </c>
      <c r="I122" s="214">
        <v>44603</v>
      </c>
      <c r="J122" s="231" t="s">
        <v>902</v>
      </c>
      <c r="K122" s="217" t="s">
        <v>923</v>
      </c>
      <c r="L122" s="210">
        <v>44651</v>
      </c>
      <c r="M122" s="212">
        <v>90000000</v>
      </c>
    </row>
    <row r="123" spans="1:13" ht="48" customHeight="1" x14ac:dyDescent="0.25">
      <c r="A123" s="218" t="s">
        <v>914</v>
      </c>
      <c r="B123" s="206" t="s">
        <v>112</v>
      </c>
      <c r="C123" s="207" t="s">
        <v>308</v>
      </c>
      <c r="D123" s="213" t="s">
        <v>89</v>
      </c>
      <c r="E123" s="209">
        <v>44651</v>
      </c>
      <c r="F123" s="209">
        <v>44656</v>
      </c>
      <c r="G123" s="210">
        <v>44945</v>
      </c>
      <c r="H123" s="216" t="s">
        <v>916</v>
      </c>
      <c r="I123" s="214">
        <v>44579</v>
      </c>
      <c r="J123" s="231" t="s">
        <v>160</v>
      </c>
      <c r="K123" s="217" t="s">
        <v>975</v>
      </c>
      <c r="L123" s="210">
        <v>44655</v>
      </c>
      <c r="M123" s="212">
        <v>50000000</v>
      </c>
    </row>
    <row r="124" spans="1:13" ht="48" customHeight="1" x14ac:dyDescent="0.25">
      <c r="A124" s="218" t="s">
        <v>924</v>
      </c>
      <c r="B124" s="206" t="s">
        <v>112</v>
      </c>
      <c r="C124" s="207" t="s">
        <v>953</v>
      </c>
      <c r="D124" s="213" t="s">
        <v>89</v>
      </c>
      <c r="E124" s="209">
        <v>44651</v>
      </c>
      <c r="F124" s="209">
        <v>44656</v>
      </c>
      <c r="G124" s="210">
        <v>44899</v>
      </c>
      <c r="H124" s="216" t="s">
        <v>954</v>
      </c>
      <c r="I124" s="214">
        <v>44631</v>
      </c>
      <c r="J124" s="231" t="s">
        <v>160</v>
      </c>
      <c r="K124" s="217" t="s">
        <v>976</v>
      </c>
      <c r="L124" s="210">
        <v>44652</v>
      </c>
      <c r="M124" s="212">
        <v>40000000</v>
      </c>
    </row>
    <row r="125" spans="1:13" ht="48" customHeight="1" x14ac:dyDescent="0.25">
      <c r="A125" s="218" t="s">
        <v>958</v>
      </c>
      <c r="B125" s="206" t="s">
        <v>102</v>
      </c>
      <c r="C125" s="207" t="s">
        <v>828</v>
      </c>
      <c r="D125" s="213" t="s">
        <v>828</v>
      </c>
      <c r="E125" s="209" t="s">
        <v>828</v>
      </c>
      <c r="F125" s="209" t="s">
        <v>828</v>
      </c>
      <c r="G125" s="210" t="s">
        <v>828</v>
      </c>
      <c r="H125" s="216" t="s">
        <v>961</v>
      </c>
      <c r="I125" s="214">
        <v>44614</v>
      </c>
      <c r="J125" s="231" t="s">
        <v>776</v>
      </c>
      <c r="K125" s="217" t="s">
        <v>1027</v>
      </c>
      <c r="L125" s="210">
        <v>44663</v>
      </c>
      <c r="M125" s="212">
        <v>14472000</v>
      </c>
    </row>
    <row r="126" spans="1:13" ht="48" customHeight="1" x14ac:dyDescent="0.25">
      <c r="A126" s="218" t="s">
        <v>977</v>
      </c>
      <c r="B126" s="206" t="s">
        <v>102</v>
      </c>
      <c r="C126" s="207" t="s">
        <v>980</v>
      </c>
      <c r="D126" s="213" t="s">
        <v>107</v>
      </c>
      <c r="E126" s="209">
        <v>44658</v>
      </c>
      <c r="F126" s="209">
        <v>44662</v>
      </c>
      <c r="G126" s="210">
        <v>44844</v>
      </c>
      <c r="H126" s="216" t="s">
        <v>1488</v>
      </c>
      <c r="I126" s="214" t="s">
        <v>1489</v>
      </c>
      <c r="J126" s="231" t="s">
        <v>1395</v>
      </c>
      <c r="K126" s="217" t="s">
        <v>1582</v>
      </c>
      <c r="L126" s="210" t="s">
        <v>1490</v>
      </c>
      <c r="M126" s="212" t="s">
        <v>1491</v>
      </c>
    </row>
    <row r="127" spans="1:13" ht="48" customHeight="1" x14ac:dyDescent="0.25">
      <c r="A127" s="218" t="s">
        <v>984</v>
      </c>
      <c r="B127" s="206" t="s">
        <v>112</v>
      </c>
      <c r="C127" s="207" t="s">
        <v>309</v>
      </c>
      <c r="D127" s="213" t="s">
        <v>107</v>
      </c>
      <c r="E127" s="209">
        <v>44659</v>
      </c>
      <c r="F127" s="209">
        <v>44678</v>
      </c>
      <c r="G127" s="210">
        <v>44860</v>
      </c>
      <c r="H127" s="216" t="s">
        <v>904</v>
      </c>
      <c r="I127" s="214">
        <v>44651</v>
      </c>
      <c r="J127" s="231" t="s">
        <v>160</v>
      </c>
      <c r="K127" s="217" t="s">
        <v>1051</v>
      </c>
      <c r="L127" s="210">
        <v>44676</v>
      </c>
      <c r="M127" s="212">
        <v>40000000</v>
      </c>
    </row>
    <row r="128" spans="1:13" ht="48" customHeight="1" x14ac:dyDescent="0.25">
      <c r="A128" s="218" t="s">
        <v>988</v>
      </c>
      <c r="B128" s="206" t="s">
        <v>102</v>
      </c>
      <c r="C128" s="207" t="s">
        <v>990</v>
      </c>
      <c r="D128" s="213" t="s">
        <v>585</v>
      </c>
      <c r="E128" s="209">
        <v>44659</v>
      </c>
      <c r="F128" s="209">
        <v>44670</v>
      </c>
      <c r="G128" s="210">
        <v>45034</v>
      </c>
      <c r="H128" s="216" t="s">
        <v>992</v>
      </c>
      <c r="I128" s="214">
        <v>44624</v>
      </c>
      <c r="J128" s="231" t="s">
        <v>493</v>
      </c>
      <c r="K128" s="217" t="s">
        <v>1029</v>
      </c>
      <c r="L128" s="210">
        <v>44662</v>
      </c>
      <c r="M128" s="212">
        <v>69615000</v>
      </c>
    </row>
    <row r="129" spans="1:13" ht="48" customHeight="1" x14ac:dyDescent="0.25">
      <c r="A129" s="218" t="s">
        <v>1000</v>
      </c>
      <c r="B129" s="206" t="s">
        <v>102</v>
      </c>
      <c r="C129" s="207" t="s">
        <v>1002</v>
      </c>
      <c r="D129" s="213" t="s">
        <v>89</v>
      </c>
      <c r="E129" s="209">
        <v>44662</v>
      </c>
      <c r="F129" s="209">
        <v>44679</v>
      </c>
      <c r="G129" s="210">
        <v>44922</v>
      </c>
      <c r="H129" s="216" t="s">
        <v>1004</v>
      </c>
      <c r="I129" s="214">
        <v>44645</v>
      </c>
      <c r="J129" s="231" t="s">
        <v>160</v>
      </c>
      <c r="K129" s="217" t="s">
        <v>1037</v>
      </c>
      <c r="L129" s="210">
        <v>44672</v>
      </c>
      <c r="M129" s="212">
        <v>8000000</v>
      </c>
    </row>
    <row r="130" spans="1:13" ht="48" customHeight="1" x14ac:dyDescent="0.25">
      <c r="A130" s="218" t="s">
        <v>1018</v>
      </c>
      <c r="B130" s="206" t="s">
        <v>116</v>
      </c>
      <c r="C130" s="207" t="s">
        <v>1019</v>
      </c>
      <c r="D130" s="213" t="s">
        <v>1020</v>
      </c>
      <c r="E130" s="209">
        <v>44671</v>
      </c>
      <c r="F130" s="209">
        <v>44673</v>
      </c>
      <c r="G130" s="210">
        <v>44692</v>
      </c>
      <c r="H130" s="216" t="s">
        <v>877</v>
      </c>
      <c r="I130" s="214">
        <v>44658</v>
      </c>
      <c r="J130" s="231" t="s">
        <v>1038</v>
      </c>
      <c r="K130" s="217" t="s">
        <v>1039</v>
      </c>
      <c r="L130" s="210">
        <v>44671</v>
      </c>
      <c r="M130" s="212">
        <v>2296700</v>
      </c>
    </row>
    <row r="131" spans="1:13" ht="48" customHeight="1" x14ac:dyDescent="0.25">
      <c r="A131" s="218" t="s">
        <v>1021</v>
      </c>
      <c r="B131" s="206" t="s">
        <v>116</v>
      </c>
      <c r="C131" s="207" t="s">
        <v>1023</v>
      </c>
      <c r="D131" s="213" t="s">
        <v>542</v>
      </c>
      <c r="E131" s="209">
        <v>44672</v>
      </c>
      <c r="F131" s="209">
        <v>44673</v>
      </c>
      <c r="G131" s="210">
        <v>44733</v>
      </c>
      <c r="H131" s="216" t="s">
        <v>1024</v>
      </c>
      <c r="I131" s="214">
        <v>44658</v>
      </c>
      <c r="J131" s="231" t="s">
        <v>157</v>
      </c>
      <c r="K131" s="217" t="s">
        <v>1040</v>
      </c>
      <c r="L131" s="210">
        <v>44672</v>
      </c>
      <c r="M131" s="212">
        <v>3800000</v>
      </c>
    </row>
    <row r="132" spans="1:13" ht="48" customHeight="1" x14ac:dyDescent="0.25">
      <c r="A132" s="218" t="s">
        <v>1044</v>
      </c>
      <c r="B132" s="206" t="s">
        <v>102</v>
      </c>
      <c r="C132" s="207" t="s">
        <v>1046</v>
      </c>
      <c r="D132" s="213" t="s">
        <v>542</v>
      </c>
      <c r="E132" s="209">
        <v>44676</v>
      </c>
      <c r="F132" s="209">
        <v>44677</v>
      </c>
      <c r="G132" s="210">
        <v>44737</v>
      </c>
      <c r="H132" s="216" t="s">
        <v>1047</v>
      </c>
      <c r="I132" s="214">
        <v>44670</v>
      </c>
      <c r="J132" s="231" t="s">
        <v>157</v>
      </c>
      <c r="K132" s="217" t="s">
        <v>1055</v>
      </c>
      <c r="L132" s="210">
        <v>44676</v>
      </c>
      <c r="M132" s="212">
        <v>7000000</v>
      </c>
    </row>
    <row r="133" spans="1:13" ht="48" customHeight="1" x14ac:dyDescent="0.25">
      <c r="A133" s="218" t="s">
        <v>1057</v>
      </c>
      <c r="B133" s="206" t="s">
        <v>102</v>
      </c>
      <c r="C133" s="207" t="s">
        <v>1059</v>
      </c>
      <c r="D133" s="213" t="s">
        <v>89</v>
      </c>
      <c r="E133" s="209">
        <v>44683</v>
      </c>
      <c r="F133" s="209">
        <v>44683</v>
      </c>
      <c r="G133" s="210">
        <v>44927</v>
      </c>
      <c r="H133" s="216" t="s">
        <v>1060</v>
      </c>
      <c r="I133" s="214">
        <v>44659</v>
      </c>
      <c r="J133" s="231" t="s">
        <v>157</v>
      </c>
      <c r="K133" s="217" t="s">
        <v>1107</v>
      </c>
      <c r="L133" s="210">
        <v>44683</v>
      </c>
      <c r="M133" s="212">
        <v>32000000</v>
      </c>
    </row>
    <row r="134" spans="1:13" ht="48" customHeight="1" x14ac:dyDescent="0.25">
      <c r="A134" s="218" t="s">
        <v>1071</v>
      </c>
      <c r="B134" s="206" t="s">
        <v>116</v>
      </c>
      <c r="C134" s="207" t="s">
        <v>1072</v>
      </c>
      <c r="D134" s="213" t="s">
        <v>1073</v>
      </c>
      <c r="E134" s="209">
        <v>44683</v>
      </c>
      <c r="F134" s="209">
        <v>44686</v>
      </c>
      <c r="G134" s="210">
        <v>44691</v>
      </c>
      <c r="H134" s="216" t="s">
        <v>1074</v>
      </c>
      <c r="I134" s="214">
        <v>44670</v>
      </c>
      <c r="J134" s="231" t="s">
        <v>548</v>
      </c>
      <c r="K134" s="217" t="s">
        <v>1108</v>
      </c>
      <c r="L134" s="210">
        <v>44683</v>
      </c>
      <c r="M134" s="212">
        <v>1129310</v>
      </c>
    </row>
    <row r="135" spans="1:13" ht="48" customHeight="1" x14ac:dyDescent="0.25">
      <c r="A135" s="218" t="s">
        <v>1076</v>
      </c>
      <c r="B135" s="206" t="s">
        <v>102</v>
      </c>
      <c r="C135" s="207" t="s">
        <v>1079</v>
      </c>
      <c r="D135" s="213" t="s">
        <v>107</v>
      </c>
      <c r="E135" s="209">
        <v>44685</v>
      </c>
      <c r="F135" s="209">
        <v>44700</v>
      </c>
      <c r="G135" s="210">
        <v>44883</v>
      </c>
      <c r="H135" s="216" t="s">
        <v>922</v>
      </c>
      <c r="I135" s="214">
        <v>44676</v>
      </c>
      <c r="J135" s="231" t="s">
        <v>873</v>
      </c>
      <c r="K135" s="217" t="s">
        <v>1148</v>
      </c>
      <c r="L135" s="210">
        <v>44700</v>
      </c>
      <c r="M135" s="212">
        <v>25730434</v>
      </c>
    </row>
    <row r="136" spans="1:13" ht="48" customHeight="1" x14ac:dyDescent="0.25">
      <c r="A136" s="218" t="s">
        <v>1077</v>
      </c>
      <c r="B136" s="206" t="s">
        <v>102</v>
      </c>
      <c r="C136" s="207" t="s">
        <v>1081</v>
      </c>
      <c r="D136" s="213" t="s">
        <v>1020</v>
      </c>
      <c r="E136" s="209">
        <v>44685</v>
      </c>
      <c r="F136" s="209">
        <v>44699</v>
      </c>
      <c r="G136" s="210">
        <v>44719</v>
      </c>
      <c r="H136" s="216" t="s">
        <v>1082</v>
      </c>
      <c r="I136" s="214">
        <v>44652</v>
      </c>
      <c r="J136" s="231" t="s">
        <v>548</v>
      </c>
      <c r="K136" s="217" t="s">
        <v>1150</v>
      </c>
      <c r="L136" s="210">
        <v>44699</v>
      </c>
      <c r="M136" s="212">
        <v>14770161</v>
      </c>
    </row>
    <row r="137" spans="1:13" ht="48" customHeight="1" x14ac:dyDescent="0.25">
      <c r="A137" s="218" t="s">
        <v>1087</v>
      </c>
      <c r="B137" s="206" t="s">
        <v>102</v>
      </c>
      <c r="C137" s="207" t="s">
        <v>1089</v>
      </c>
      <c r="D137" s="213" t="s">
        <v>89</v>
      </c>
      <c r="E137" s="209">
        <v>44686</v>
      </c>
      <c r="F137" s="209">
        <v>44690</v>
      </c>
      <c r="G137" s="210">
        <v>44934</v>
      </c>
      <c r="H137" s="216" t="s">
        <v>867</v>
      </c>
      <c r="I137" s="214">
        <v>44656</v>
      </c>
      <c r="J137" s="231" t="s">
        <v>493</v>
      </c>
      <c r="K137" s="217" t="s">
        <v>1113</v>
      </c>
      <c r="L137" s="210">
        <v>44690</v>
      </c>
      <c r="M137" s="212">
        <v>427500000</v>
      </c>
    </row>
    <row r="138" spans="1:13" ht="48" customHeight="1" x14ac:dyDescent="0.25">
      <c r="A138" s="218" t="s">
        <v>1098</v>
      </c>
      <c r="B138" s="206" t="s">
        <v>112</v>
      </c>
      <c r="C138" s="207" t="s">
        <v>1099</v>
      </c>
      <c r="D138" s="213" t="s">
        <v>89</v>
      </c>
      <c r="E138" s="209">
        <v>44686</v>
      </c>
      <c r="F138" s="209">
        <v>44693</v>
      </c>
      <c r="G138" s="210">
        <v>44937</v>
      </c>
      <c r="H138" s="216" t="s">
        <v>734</v>
      </c>
      <c r="I138" s="214">
        <v>44607</v>
      </c>
      <c r="J138" s="231" t="s">
        <v>160</v>
      </c>
      <c r="K138" s="217" t="s">
        <v>1112</v>
      </c>
      <c r="L138" s="210">
        <v>44690</v>
      </c>
      <c r="M138" s="212">
        <v>45000000</v>
      </c>
    </row>
    <row r="139" spans="1:13" ht="48" customHeight="1" x14ac:dyDescent="0.25">
      <c r="A139" s="218" t="s">
        <v>1115</v>
      </c>
      <c r="B139" s="206" t="s">
        <v>116</v>
      </c>
      <c r="C139" s="207" t="s">
        <v>1110</v>
      </c>
      <c r="D139" s="213" t="s">
        <v>542</v>
      </c>
      <c r="E139" s="209">
        <v>44691</v>
      </c>
      <c r="F139" s="209">
        <v>44693</v>
      </c>
      <c r="G139" s="210">
        <v>44753</v>
      </c>
      <c r="H139" s="216" t="s">
        <v>975</v>
      </c>
      <c r="I139" s="214">
        <v>44678</v>
      </c>
      <c r="J139" s="231" t="s">
        <v>873</v>
      </c>
      <c r="K139" s="217" t="s">
        <v>1114</v>
      </c>
      <c r="L139" s="210">
        <v>44691</v>
      </c>
      <c r="M139" s="212">
        <v>2936325</v>
      </c>
    </row>
    <row r="140" spans="1:13" ht="48" customHeight="1" x14ac:dyDescent="0.25">
      <c r="A140" s="218" t="s">
        <v>1116</v>
      </c>
      <c r="B140" s="206" t="s">
        <v>112</v>
      </c>
      <c r="C140" s="207" t="s">
        <v>1118</v>
      </c>
      <c r="D140" s="213" t="s">
        <v>89</v>
      </c>
      <c r="E140" s="209">
        <v>44693</v>
      </c>
      <c r="F140" s="209">
        <v>44707</v>
      </c>
      <c r="G140" s="210">
        <v>44951</v>
      </c>
      <c r="H140" s="216" t="s">
        <v>1119</v>
      </c>
      <c r="I140" s="214">
        <v>44599</v>
      </c>
      <c r="J140" s="231" t="s">
        <v>160</v>
      </c>
      <c r="K140" s="217" t="s">
        <v>1138</v>
      </c>
      <c r="L140" s="210">
        <v>44697</v>
      </c>
      <c r="M140" s="212">
        <v>8000000</v>
      </c>
    </row>
    <row r="141" spans="1:13" ht="48" customHeight="1" x14ac:dyDescent="0.25">
      <c r="A141" s="218" t="s">
        <v>1117</v>
      </c>
      <c r="B141" s="206" t="s">
        <v>112</v>
      </c>
      <c r="C141" s="207" t="s">
        <v>309</v>
      </c>
      <c r="D141" s="213" t="s">
        <v>89</v>
      </c>
      <c r="E141" s="209">
        <v>44693</v>
      </c>
      <c r="F141" s="209">
        <v>44714</v>
      </c>
      <c r="G141" s="210">
        <v>44958</v>
      </c>
      <c r="H141" s="216" t="s">
        <v>1122</v>
      </c>
      <c r="I141" s="214">
        <v>44670</v>
      </c>
      <c r="J141" s="231" t="s">
        <v>160</v>
      </c>
      <c r="K141" s="217" t="s">
        <v>1139</v>
      </c>
      <c r="L141" s="210">
        <v>44697</v>
      </c>
      <c r="M141" s="212">
        <v>25000000</v>
      </c>
    </row>
    <row r="142" spans="1:13" ht="48" customHeight="1" x14ac:dyDescent="0.25">
      <c r="A142" s="218" t="s">
        <v>1123</v>
      </c>
      <c r="B142" s="206" t="s">
        <v>102</v>
      </c>
      <c r="C142" s="207" t="s">
        <v>1124</v>
      </c>
      <c r="D142" s="225" t="s">
        <v>184</v>
      </c>
      <c r="E142" s="209">
        <v>44694</v>
      </c>
      <c r="F142" s="209">
        <v>44697</v>
      </c>
      <c r="G142" s="210">
        <v>44849</v>
      </c>
      <c r="H142" s="216" t="s">
        <v>1466</v>
      </c>
      <c r="I142" s="210" t="s">
        <v>1467</v>
      </c>
      <c r="J142" s="231" t="s">
        <v>1456</v>
      </c>
      <c r="K142" s="211" t="s">
        <v>1561</v>
      </c>
      <c r="L142" s="214" t="s">
        <v>1468</v>
      </c>
      <c r="M142" s="212" t="s">
        <v>1469</v>
      </c>
    </row>
    <row r="143" spans="1:13" ht="48" customHeight="1" x14ac:dyDescent="0.25">
      <c r="A143" s="218" t="s">
        <v>1133</v>
      </c>
      <c r="B143" s="206" t="s">
        <v>112</v>
      </c>
      <c r="C143" s="207" t="s">
        <v>1135</v>
      </c>
      <c r="D143" s="225" t="s">
        <v>184</v>
      </c>
      <c r="E143" s="209">
        <v>44698</v>
      </c>
      <c r="F143" s="209">
        <v>44699</v>
      </c>
      <c r="G143" s="210">
        <v>44851</v>
      </c>
      <c r="H143" s="216" t="s">
        <v>1136</v>
      </c>
      <c r="I143" s="210">
        <v>44670</v>
      </c>
      <c r="J143" s="231" t="s">
        <v>160</v>
      </c>
      <c r="K143" s="211" t="s">
        <v>1149</v>
      </c>
      <c r="L143" s="214">
        <v>44699</v>
      </c>
      <c r="M143" s="212">
        <v>30000000</v>
      </c>
    </row>
    <row r="144" spans="1:13" ht="48" customHeight="1" x14ac:dyDescent="0.25">
      <c r="A144" s="218" t="s">
        <v>1140</v>
      </c>
      <c r="B144" s="206" t="s">
        <v>427</v>
      </c>
      <c r="C144" s="207" t="s">
        <v>1143</v>
      </c>
      <c r="D144" s="225" t="s">
        <v>107</v>
      </c>
      <c r="E144" s="209">
        <v>44700</v>
      </c>
      <c r="F144" s="209">
        <v>44700</v>
      </c>
      <c r="G144" s="210">
        <v>44797</v>
      </c>
      <c r="H144" s="216" t="s">
        <v>1144</v>
      </c>
      <c r="I144" s="210">
        <v>44692</v>
      </c>
      <c r="J144" s="231" t="s">
        <v>165</v>
      </c>
      <c r="K144" s="211" t="s">
        <v>1231</v>
      </c>
      <c r="L144" s="214">
        <v>44700</v>
      </c>
      <c r="M144" s="212">
        <v>16800000</v>
      </c>
    </row>
    <row r="145" spans="1:13" ht="48" customHeight="1" x14ac:dyDescent="0.25">
      <c r="A145" s="218" t="s">
        <v>1152</v>
      </c>
      <c r="B145" s="206" t="s">
        <v>102</v>
      </c>
      <c r="C145" s="207" t="s">
        <v>1154</v>
      </c>
      <c r="D145" s="225" t="s">
        <v>107</v>
      </c>
      <c r="E145" s="209">
        <v>44701</v>
      </c>
      <c r="F145" s="209">
        <v>44706</v>
      </c>
      <c r="G145" s="210">
        <v>44889</v>
      </c>
      <c r="H145" s="216" t="s">
        <v>1039</v>
      </c>
      <c r="I145" s="210">
        <v>44697</v>
      </c>
      <c r="J145" s="231" t="s">
        <v>160</v>
      </c>
      <c r="K145" s="211" t="s">
        <v>1167</v>
      </c>
      <c r="L145" s="214">
        <v>44706</v>
      </c>
      <c r="M145" s="212">
        <v>60000000</v>
      </c>
    </row>
    <row r="146" spans="1:13" ht="48" customHeight="1" x14ac:dyDescent="0.25">
      <c r="A146" s="218" t="s">
        <v>1168</v>
      </c>
      <c r="B146" s="206" t="s">
        <v>116</v>
      </c>
      <c r="C146" s="207" t="s">
        <v>1170</v>
      </c>
      <c r="D146" s="225" t="s">
        <v>542</v>
      </c>
      <c r="E146" s="209">
        <v>44707</v>
      </c>
      <c r="F146" s="209">
        <v>44725</v>
      </c>
      <c r="G146" s="210">
        <v>44785</v>
      </c>
      <c r="H146" s="216" t="s">
        <v>1028</v>
      </c>
      <c r="I146" s="210">
        <v>44691</v>
      </c>
      <c r="J146" s="231" t="s">
        <v>1210</v>
      </c>
      <c r="K146" s="211" t="s">
        <v>1211</v>
      </c>
      <c r="L146" s="214">
        <v>44707</v>
      </c>
      <c r="M146" s="212">
        <v>4260200</v>
      </c>
    </row>
    <row r="147" spans="1:13" ht="48" customHeight="1" x14ac:dyDescent="0.25">
      <c r="A147" s="218" t="s">
        <v>1175</v>
      </c>
      <c r="B147" s="206" t="s">
        <v>427</v>
      </c>
      <c r="C147" s="207" t="s">
        <v>1180</v>
      </c>
      <c r="D147" s="228" t="s">
        <v>89</v>
      </c>
      <c r="E147" s="209">
        <v>44708</v>
      </c>
      <c r="F147" s="209">
        <v>44719</v>
      </c>
      <c r="G147" s="210">
        <v>44963</v>
      </c>
      <c r="H147" s="230" t="s">
        <v>1181</v>
      </c>
      <c r="I147" s="214">
        <v>44690</v>
      </c>
      <c r="J147" s="227" t="s">
        <v>160</v>
      </c>
      <c r="K147" s="211" t="s">
        <v>1223</v>
      </c>
      <c r="L147" s="214">
        <v>44719</v>
      </c>
      <c r="M147" s="212">
        <v>32032000</v>
      </c>
    </row>
    <row r="148" spans="1:13" ht="48" customHeight="1" x14ac:dyDescent="0.25">
      <c r="A148" s="218" t="s">
        <v>1176</v>
      </c>
      <c r="B148" s="206" t="s">
        <v>102</v>
      </c>
      <c r="C148" s="207" t="s">
        <v>1188</v>
      </c>
      <c r="D148" s="225" t="s">
        <v>1189</v>
      </c>
      <c r="E148" s="209">
        <v>44712</v>
      </c>
      <c r="F148" s="209">
        <v>44725</v>
      </c>
      <c r="G148" s="210">
        <v>44938</v>
      </c>
      <c r="H148" s="216" t="s">
        <v>1192</v>
      </c>
      <c r="I148" s="210">
        <v>44691</v>
      </c>
      <c r="J148" s="231" t="s">
        <v>873</v>
      </c>
      <c r="K148" s="211" t="s">
        <v>1247</v>
      </c>
      <c r="L148" s="214">
        <v>44725</v>
      </c>
      <c r="M148" s="212">
        <v>8800000</v>
      </c>
    </row>
    <row r="149" spans="1:13" ht="48" customHeight="1" x14ac:dyDescent="0.25">
      <c r="A149" s="218" t="s">
        <v>1195</v>
      </c>
      <c r="B149" s="206" t="s">
        <v>102</v>
      </c>
      <c r="C149" s="207" t="s">
        <v>1197</v>
      </c>
      <c r="D149" s="225" t="s">
        <v>585</v>
      </c>
      <c r="E149" s="209">
        <v>44713</v>
      </c>
      <c r="F149" s="209">
        <v>44750</v>
      </c>
      <c r="G149" s="209">
        <v>45114</v>
      </c>
      <c r="H149" s="216" t="s">
        <v>1199</v>
      </c>
      <c r="I149" s="210">
        <v>44694</v>
      </c>
      <c r="J149" s="231" t="s">
        <v>873</v>
      </c>
      <c r="K149" s="211" t="s">
        <v>1409</v>
      </c>
      <c r="L149" s="214">
        <v>44747</v>
      </c>
      <c r="M149" s="212">
        <v>2320500</v>
      </c>
    </row>
    <row r="150" spans="1:13" ht="48" customHeight="1" x14ac:dyDescent="0.25">
      <c r="A150" s="218" t="s">
        <v>1203</v>
      </c>
      <c r="B150" s="206" t="s">
        <v>102</v>
      </c>
      <c r="C150" s="207" t="s">
        <v>1205</v>
      </c>
      <c r="D150" s="225" t="s">
        <v>510</v>
      </c>
      <c r="E150" s="209">
        <v>44713</v>
      </c>
      <c r="F150" s="209">
        <v>44718</v>
      </c>
      <c r="G150" s="210">
        <v>44809</v>
      </c>
      <c r="H150" s="216" t="s">
        <v>1206</v>
      </c>
      <c r="I150" s="210">
        <v>44679</v>
      </c>
      <c r="J150" s="231" t="s">
        <v>157</v>
      </c>
      <c r="K150" s="211" t="s">
        <v>1220</v>
      </c>
      <c r="L150" s="214">
        <v>44718</v>
      </c>
      <c r="M150" s="212">
        <v>4742400</v>
      </c>
    </row>
    <row r="151" spans="1:13" ht="48" customHeight="1" x14ac:dyDescent="0.25">
      <c r="A151" s="218" t="s">
        <v>1224</v>
      </c>
      <c r="B151" s="206" t="s">
        <v>102</v>
      </c>
      <c r="C151" s="207" t="s">
        <v>1225</v>
      </c>
      <c r="D151" s="225" t="s">
        <v>1226</v>
      </c>
      <c r="E151" s="209">
        <v>44722</v>
      </c>
      <c r="F151" s="209">
        <v>44726</v>
      </c>
      <c r="G151" s="210">
        <v>44970</v>
      </c>
      <c r="H151" s="216" t="s">
        <v>1227</v>
      </c>
      <c r="I151" s="210">
        <v>44694</v>
      </c>
      <c r="J151" s="231"/>
      <c r="K151" s="211" t="s">
        <v>72</v>
      </c>
      <c r="L151" s="214">
        <v>44726</v>
      </c>
      <c r="M151" s="212">
        <v>107023776</v>
      </c>
    </row>
    <row r="152" spans="1:13" ht="48" customHeight="1" x14ac:dyDescent="0.25">
      <c r="A152" s="218" t="s">
        <v>1233</v>
      </c>
      <c r="B152" s="206" t="s">
        <v>427</v>
      </c>
      <c r="C152" s="207" t="s">
        <v>1235</v>
      </c>
      <c r="D152" s="225" t="s">
        <v>401</v>
      </c>
      <c r="E152" s="209">
        <v>44722</v>
      </c>
      <c r="F152" s="209">
        <v>44725</v>
      </c>
      <c r="G152" s="210">
        <v>44846</v>
      </c>
      <c r="H152" s="216" t="s">
        <v>1236</v>
      </c>
      <c r="I152" s="210">
        <v>44720</v>
      </c>
      <c r="J152" s="231" t="s">
        <v>157</v>
      </c>
      <c r="K152" s="211" t="s">
        <v>1249</v>
      </c>
      <c r="L152" s="214">
        <v>44725</v>
      </c>
      <c r="M152" s="212">
        <v>10000000</v>
      </c>
    </row>
    <row r="153" spans="1:13" ht="48" customHeight="1" x14ac:dyDescent="0.25">
      <c r="A153" s="218" t="s">
        <v>1241</v>
      </c>
      <c r="B153" s="206" t="s">
        <v>102</v>
      </c>
      <c r="C153" s="207" t="s">
        <v>1243</v>
      </c>
      <c r="D153" s="225" t="s">
        <v>1189</v>
      </c>
      <c r="E153" s="209">
        <v>44726</v>
      </c>
      <c r="F153" s="209">
        <v>44727</v>
      </c>
      <c r="G153" s="210">
        <v>44940</v>
      </c>
      <c r="H153" s="216" t="s">
        <v>1244</v>
      </c>
      <c r="I153" s="210">
        <v>44720</v>
      </c>
      <c r="J153" s="231" t="s">
        <v>157</v>
      </c>
      <c r="K153" s="211" t="s">
        <v>1252</v>
      </c>
      <c r="L153" s="214">
        <v>44727</v>
      </c>
      <c r="M153" s="212">
        <v>17500000</v>
      </c>
    </row>
    <row r="154" spans="1:13" ht="48" customHeight="1" x14ac:dyDescent="0.25">
      <c r="A154" s="218" t="s">
        <v>1253</v>
      </c>
      <c r="B154" s="206" t="s">
        <v>102</v>
      </c>
      <c r="C154" s="207" t="s">
        <v>1255</v>
      </c>
      <c r="D154" s="225" t="s">
        <v>510</v>
      </c>
      <c r="E154" s="209">
        <v>44728</v>
      </c>
      <c r="F154" s="209">
        <v>44729</v>
      </c>
      <c r="G154" s="210">
        <v>44834</v>
      </c>
      <c r="H154" s="216" t="s">
        <v>1593</v>
      </c>
      <c r="I154" s="210" t="s">
        <v>1594</v>
      </c>
      <c r="J154" s="231" t="s">
        <v>1550</v>
      </c>
      <c r="K154" s="211" t="s">
        <v>1591</v>
      </c>
      <c r="L154" s="214" t="s">
        <v>1592</v>
      </c>
      <c r="M154" s="212" t="s">
        <v>1595</v>
      </c>
    </row>
    <row r="155" spans="1:13" ht="48" customHeight="1" x14ac:dyDescent="0.25">
      <c r="A155" s="218" t="s">
        <v>1282</v>
      </c>
      <c r="B155" s="206" t="s">
        <v>102</v>
      </c>
      <c r="C155" s="207" t="s">
        <v>313</v>
      </c>
      <c r="D155" s="223" t="s">
        <v>1301</v>
      </c>
      <c r="E155" s="209">
        <v>44740</v>
      </c>
      <c r="F155" s="209">
        <v>44743</v>
      </c>
      <c r="G155" s="210">
        <v>44941</v>
      </c>
      <c r="H155" s="216" t="s">
        <v>1284</v>
      </c>
      <c r="I155" s="210">
        <v>44698</v>
      </c>
      <c r="J155" s="231" t="s">
        <v>157</v>
      </c>
      <c r="K155" s="211" t="s">
        <v>1356</v>
      </c>
      <c r="L155" s="214">
        <v>37438</v>
      </c>
      <c r="M155" s="212">
        <v>20280000</v>
      </c>
    </row>
    <row r="156" spans="1:13" ht="78" customHeight="1" x14ac:dyDescent="0.25">
      <c r="A156" s="218" t="s">
        <v>1283</v>
      </c>
      <c r="B156" s="206" t="s">
        <v>102</v>
      </c>
      <c r="C156" s="207" t="s">
        <v>1299</v>
      </c>
      <c r="D156" s="223" t="s">
        <v>1301</v>
      </c>
      <c r="E156" s="209">
        <v>44740</v>
      </c>
      <c r="F156" s="209">
        <v>44743</v>
      </c>
      <c r="G156" s="210">
        <v>44941</v>
      </c>
      <c r="H156" s="216" t="s">
        <v>1107</v>
      </c>
      <c r="I156" s="210">
        <v>44720</v>
      </c>
      <c r="J156" s="231" t="s">
        <v>157</v>
      </c>
      <c r="K156" s="211" t="s">
        <v>1338</v>
      </c>
      <c r="L156" s="214">
        <v>44743</v>
      </c>
      <c r="M156" s="212">
        <v>18353400</v>
      </c>
    </row>
    <row r="157" spans="1:13" ht="48" customHeight="1" x14ac:dyDescent="0.25">
      <c r="A157" s="218" t="s">
        <v>1285</v>
      </c>
      <c r="B157" s="206" t="s">
        <v>102</v>
      </c>
      <c r="C157" s="207" t="s">
        <v>1303</v>
      </c>
      <c r="D157" s="223" t="s">
        <v>1301</v>
      </c>
      <c r="E157" s="209">
        <v>44740</v>
      </c>
      <c r="F157" s="209">
        <v>44743</v>
      </c>
      <c r="G157" s="210">
        <v>44941</v>
      </c>
      <c r="H157" s="216" t="s">
        <v>1300</v>
      </c>
      <c r="I157" s="210">
        <v>44729</v>
      </c>
      <c r="J157" s="231" t="s">
        <v>1407</v>
      </c>
      <c r="K157" s="211" t="s">
        <v>1339</v>
      </c>
      <c r="L157" s="214">
        <v>44743</v>
      </c>
      <c r="M157" s="212">
        <v>20280000</v>
      </c>
    </row>
    <row r="158" spans="1:13" ht="48" customHeight="1" x14ac:dyDescent="0.25">
      <c r="A158" s="218" t="s">
        <v>1286</v>
      </c>
      <c r="B158" s="206" t="s">
        <v>102</v>
      </c>
      <c r="C158" s="207" t="s">
        <v>1304</v>
      </c>
      <c r="D158" s="223" t="s">
        <v>1301</v>
      </c>
      <c r="E158" s="209">
        <v>44740</v>
      </c>
      <c r="F158" s="209">
        <v>44743</v>
      </c>
      <c r="G158" s="210">
        <v>44941</v>
      </c>
      <c r="H158" s="216" t="s">
        <v>1114</v>
      </c>
      <c r="I158" s="210">
        <v>44729</v>
      </c>
      <c r="J158" s="231" t="s">
        <v>163</v>
      </c>
      <c r="K158" s="211" t="s">
        <v>1405</v>
      </c>
      <c r="L158" s="214">
        <v>44743</v>
      </c>
      <c r="M158" s="212">
        <v>19487000</v>
      </c>
    </row>
    <row r="159" spans="1:13" ht="54.75" customHeight="1" x14ac:dyDescent="0.25">
      <c r="A159" s="218" t="s">
        <v>1287</v>
      </c>
      <c r="B159" s="206" t="s">
        <v>102</v>
      </c>
      <c r="C159" s="207" t="s">
        <v>1305</v>
      </c>
      <c r="D159" s="225" t="s">
        <v>1302</v>
      </c>
      <c r="E159" s="209">
        <v>44741</v>
      </c>
      <c r="F159" s="209">
        <v>44743</v>
      </c>
      <c r="G159" s="210">
        <v>44926</v>
      </c>
      <c r="H159" s="216" t="s">
        <v>1306</v>
      </c>
      <c r="I159" s="210" t="s">
        <v>1327</v>
      </c>
      <c r="J159" s="231" t="s">
        <v>157</v>
      </c>
      <c r="K159" s="211" t="s">
        <v>1340</v>
      </c>
      <c r="L159" s="214">
        <v>44743</v>
      </c>
      <c r="M159" s="212">
        <v>11400000</v>
      </c>
    </row>
    <row r="160" spans="1:13" ht="48" customHeight="1" x14ac:dyDescent="0.25">
      <c r="A160" s="218" t="s">
        <v>1288</v>
      </c>
      <c r="B160" s="206" t="s">
        <v>102</v>
      </c>
      <c r="C160" s="207" t="s">
        <v>1328</v>
      </c>
      <c r="D160" s="223" t="s">
        <v>1301</v>
      </c>
      <c r="E160" s="209">
        <v>44741</v>
      </c>
      <c r="F160" s="209">
        <v>44743</v>
      </c>
      <c r="G160" s="210">
        <v>44941</v>
      </c>
      <c r="H160" s="216" t="s">
        <v>1329</v>
      </c>
      <c r="I160" s="210">
        <v>44729</v>
      </c>
      <c r="J160" s="231" t="s">
        <v>163</v>
      </c>
      <c r="K160" s="211" t="s">
        <v>1341</v>
      </c>
      <c r="L160" s="214">
        <v>44743</v>
      </c>
      <c r="M160" s="212">
        <v>23933000</v>
      </c>
    </row>
    <row r="161" spans="1:13" ht="48" customHeight="1" x14ac:dyDescent="0.25">
      <c r="A161" s="218" t="s">
        <v>1289</v>
      </c>
      <c r="B161" s="206" t="s">
        <v>102</v>
      </c>
      <c r="C161" s="207" t="s">
        <v>1307</v>
      </c>
      <c r="D161" s="225" t="s">
        <v>1301</v>
      </c>
      <c r="E161" s="209">
        <v>44741</v>
      </c>
      <c r="F161" s="209">
        <v>44743</v>
      </c>
      <c r="G161" s="210" t="s">
        <v>1323</v>
      </c>
      <c r="H161" s="216">
        <v>451</v>
      </c>
      <c r="I161" s="210">
        <v>44729</v>
      </c>
      <c r="J161" s="231" t="s">
        <v>776</v>
      </c>
      <c r="K161" s="211" t="s">
        <v>1342</v>
      </c>
      <c r="L161" s="214">
        <v>44743</v>
      </c>
      <c r="M161" s="212">
        <v>20800000</v>
      </c>
    </row>
    <row r="162" spans="1:13" ht="48" customHeight="1" x14ac:dyDescent="0.25">
      <c r="A162" s="218" t="s">
        <v>1290</v>
      </c>
      <c r="B162" s="206" t="s">
        <v>102</v>
      </c>
      <c r="C162" s="207" t="s">
        <v>1308</v>
      </c>
      <c r="D162" s="223" t="s">
        <v>1301</v>
      </c>
      <c r="E162" s="209">
        <v>44742</v>
      </c>
      <c r="F162" s="209">
        <v>44743</v>
      </c>
      <c r="G162" s="210">
        <v>44941</v>
      </c>
      <c r="H162" s="216" t="s">
        <v>1149</v>
      </c>
      <c r="I162" s="210">
        <v>44729</v>
      </c>
      <c r="J162" s="231" t="s">
        <v>1343</v>
      </c>
      <c r="K162" s="211" t="s">
        <v>1344</v>
      </c>
      <c r="L162" s="214">
        <v>44743</v>
      </c>
      <c r="M162" s="212">
        <v>27040000</v>
      </c>
    </row>
    <row r="163" spans="1:13" ht="48" customHeight="1" x14ac:dyDescent="0.25">
      <c r="A163" s="218" t="s">
        <v>1291</v>
      </c>
      <c r="B163" s="206" t="s">
        <v>102</v>
      </c>
      <c r="C163" s="207" t="s">
        <v>1404</v>
      </c>
      <c r="D163" s="223" t="s">
        <v>1301</v>
      </c>
      <c r="E163" s="209">
        <v>44742</v>
      </c>
      <c r="F163" s="209">
        <v>44743</v>
      </c>
      <c r="G163" s="210">
        <v>44795</v>
      </c>
      <c r="H163" s="216">
        <v>462</v>
      </c>
      <c r="I163" s="210">
        <v>44741</v>
      </c>
      <c r="J163" s="231" t="s">
        <v>157</v>
      </c>
      <c r="K163" s="211" t="s">
        <v>1345</v>
      </c>
      <c r="L163" s="214">
        <v>44743</v>
      </c>
      <c r="M163" s="212">
        <v>10101000</v>
      </c>
    </row>
    <row r="164" spans="1:13" ht="48" customHeight="1" x14ac:dyDescent="0.25">
      <c r="A164" s="218" t="s">
        <v>1292</v>
      </c>
      <c r="B164" s="206" t="s">
        <v>102</v>
      </c>
      <c r="C164" s="207" t="s">
        <v>1404</v>
      </c>
      <c r="D164" s="223" t="s">
        <v>1301</v>
      </c>
      <c r="E164" s="209">
        <v>44742</v>
      </c>
      <c r="F164" s="209">
        <v>44743</v>
      </c>
      <c r="G164" s="210">
        <v>44941</v>
      </c>
      <c r="H164" s="216" t="s">
        <v>1484</v>
      </c>
      <c r="I164" s="210" t="s">
        <v>1475</v>
      </c>
      <c r="J164" s="231" t="s">
        <v>1456</v>
      </c>
      <c r="K164" s="211" t="s">
        <v>1579</v>
      </c>
      <c r="L164" s="214" t="s">
        <v>1472</v>
      </c>
      <c r="M164" s="212" t="s">
        <v>1476</v>
      </c>
    </row>
    <row r="165" spans="1:13" ht="48" customHeight="1" x14ac:dyDescent="0.25">
      <c r="A165" s="218" t="s">
        <v>1293</v>
      </c>
      <c r="B165" s="206" t="s">
        <v>102</v>
      </c>
      <c r="C165" s="207" t="s">
        <v>1404</v>
      </c>
      <c r="D165" s="223" t="s">
        <v>1301</v>
      </c>
      <c r="E165" s="209">
        <v>44742</v>
      </c>
      <c r="F165" s="209">
        <v>44743</v>
      </c>
      <c r="G165" s="210">
        <v>44948</v>
      </c>
      <c r="H165" s="216" t="s">
        <v>1478</v>
      </c>
      <c r="I165" s="210" t="s">
        <v>1475</v>
      </c>
      <c r="J165" s="231" t="s">
        <v>1456</v>
      </c>
      <c r="K165" s="211" t="s">
        <v>1565</v>
      </c>
      <c r="L165" s="214" t="s">
        <v>1472</v>
      </c>
      <c r="M165" s="212" t="s">
        <v>1479</v>
      </c>
    </row>
    <row r="166" spans="1:13" ht="48" customHeight="1" x14ac:dyDescent="0.25">
      <c r="A166" s="218" t="s">
        <v>1294</v>
      </c>
      <c r="B166" s="206" t="s">
        <v>102</v>
      </c>
      <c r="C166" s="207" t="s">
        <v>1404</v>
      </c>
      <c r="D166" s="223" t="s">
        <v>1301</v>
      </c>
      <c r="E166" s="209">
        <v>44742</v>
      </c>
      <c r="F166" s="209">
        <v>44743</v>
      </c>
      <c r="G166" s="210">
        <v>44941</v>
      </c>
      <c r="H166" s="216" t="s">
        <v>1474</v>
      </c>
      <c r="I166" s="210" t="s">
        <v>1475</v>
      </c>
      <c r="J166" s="231" t="s">
        <v>1456</v>
      </c>
      <c r="K166" s="211" t="s">
        <v>1632</v>
      </c>
      <c r="L166" s="214" t="s">
        <v>1472</v>
      </c>
      <c r="M166" s="212" t="s">
        <v>1476</v>
      </c>
    </row>
    <row r="167" spans="1:13" ht="48" customHeight="1" x14ac:dyDescent="0.25">
      <c r="A167" s="218" t="s">
        <v>1295</v>
      </c>
      <c r="B167" s="206" t="s">
        <v>102</v>
      </c>
      <c r="C167" s="207" t="s">
        <v>1311</v>
      </c>
      <c r="D167" s="223" t="s">
        <v>1301</v>
      </c>
      <c r="E167" s="209">
        <v>44741</v>
      </c>
      <c r="F167" s="209">
        <v>44743</v>
      </c>
      <c r="G167" s="210">
        <v>44941</v>
      </c>
      <c r="H167" s="216" t="s">
        <v>1312</v>
      </c>
      <c r="I167" s="210">
        <v>44729</v>
      </c>
      <c r="J167" s="231" t="s">
        <v>157</v>
      </c>
      <c r="K167" s="211" t="s">
        <v>1346</v>
      </c>
      <c r="L167" s="214">
        <v>44743</v>
      </c>
      <c r="M167" s="212">
        <v>12844000</v>
      </c>
    </row>
    <row r="168" spans="1:13" ht="48" customHeight="1" x14ac:dyDescent="0.25">
      <c r="A168" s="218" t="s">
        <v>1296</v>
      </c>
      <c r="B168" s="206" t="s">
        <v>102</v>
      </c>
      <c r="C168" s="207" t="s">
        <v>266</v>
      </c>
      <c r="D168" s="223" t="s">
        <v>1301</v>
      </c>
      <c r="E168" s="209">
        <v>44742</v>
      </c>
      <c r="F168" s="209" t="s">
        <v>72</v>
      </c>
      <c r="G168" s="210">
        <v>44792</v>
      </c>
      <c r="H168" s="216" t="s">
        <v>1309</v>
      </c>
      <c r="I168" s="210">
        <v>44741</v>
      </c>
      <c r="J168" s="231" t="s">
        <v>157</v>
      </c>
      <c r="K168" s="211" t="s">
        <v>1347</v>
      </c>
      <c r="L168" s="214">
        <v>44743</v>
      </c>
      <c r="M168" s="212">
        <v>11596000</v>
      </c>
    </row>
    <row r="169" spans="1:13" ht="48" customHeight="1" x14ac:dyDescent="0.25">
      <c r="A169" s="218" t="s">
        <v>1297</v>
      </c>
      <c r="B169" s="206" t="s">
        <v>102</v>
      </c>
      <c r="C169" s="207" t="s">
        <v>1310</v>
      </c>
      <c r="D169" s="223" t="s">
        <v>1301</v>
      </c>
      <c r="E169" s="209">
        <v>44742</v>
      </c>
      <c r="F169" s="209">
        <v>44743</v>
      </c>
      <c r="G169" s="210">
        <v>44941</v>
      </c>
      <c r="H169" s="216" t="s">
        <v>1470</v>
      </c>
      <c r="I169" s="210" t="s">
        <v>1471</v>
      </c>
      <c r="J169" s="231" t="s">
        <v>1456</v>
      </c>
      <c r="K169" s="211" t="s">
        <v>1628</v>
      </c>
      <c r="L169" s="214" t="s">
        <v>1472</v>
      </c>
      <c r="M169" s="212" t="s">
        <v>1473</v>
      </c>
    </row>
    <row r="170" spans="1:13" ht="48" customHeight="1" x14ac:dyDescent="0.25">
      <c r="A170" s="218" t="s">
        <v>1298</v>
      </c>
      <c r="B170" s="206" t="s">
        <v>112</v>
      </c>
      <c r="C170" s="207" t="s">
        <v>1135</v>
      </c>
      <c r="D170" s="225" t="s">
        <v>1302</v>
      </c>
      <c r="E170" s="209">
        <v>44743</v>
      </c>
      <c r="F170" s="209">
        <v>44754</v>
      </c>
      <c r="G170" s="210">
        <v>44937</v>
      </c>
      <c r="H170" s="216">
        <v>456</v>
      </c>
      <c r="I170" s="210">
        <v>44736</v>
      </c>
      <c r="J170" s="231" t="s">
        <v>160</v>
      </c>
      <c r="K170" s="211" t="s">
        <v>1355</v>
      </c>
      <c r="L170" s="214">
        <v>44749</v>
      </c>
      <c r="M170" s="212">
        <v>6000000</v>
      </c>
    </row>
    <row r="171" spans="1:13" ht="48" customHeight="1" x14ac:dyDescent="0.25">
      <c r="A171" s="218" t="s">
        <v>1313</v>
      </c>
      <c r="B171" s="206" t="s">
        <v>116</v>
      </c>
      <c r="C171" s="207" t="s">
        <v>1314</v>
      </c>
      <c r="D171" s="225" t="s">
        <v>542</v>
      </c>
      <c r="E171" s="209">
        <v>44748</v>
      </c>
      <c r="F171" s="209">
        <v>44756</v>
      </c>
      <c r="G171" s="209">
        <v>44818</v>
      </c>
      <c r="H171" s="216">
        <v>464</v>
      </c>
      <c r="I171" s="210" t="s">
        <v>1315</v>
      </c>
      <c r="J171" s="231" t="s">
        <v>1358</v>
      </c>
      <c r="K171" s="211" t="s">
        <v>1357</v>
      </c>
      <c r="L171" s="214">
        <v>44756</v>
      </c>
      <c r="M171" s="212">
        <v>2441833</v>
      </c>
    </row>
    <row r="172" spans="1:13" ht="48" customHeight="1" x14ac:dyDescent="0.25">
      <c r="A172" s="218" t="s">
        <v>1316</v>
      </c>
      <c r="B172" s="206" t="s">
        <v>102</v>
      </c>
      <c r="C172" s="207" t="s">
        <v>1330</v>
      </c>
      <c r="D172" s="223" t="s">
        <v>1301</v>
      </c>
      <c r="E172" s="209">
        <v>44748</v>
      </c>
      <c r="F172" s="209">
        <v>44749</v>
      </c>
      <c r="G172" s="210">
        <v>44948</v>
      </c>
      <c r="H172" s="216">
        <v>448</v>
      </c>
      <c r="I172" s="210">
        <v>44729</v>
      </c>
      <c r="J172" s="231" t="s">
        <v>165</v>
      </c>
      <c r="K172" s="211" t="s">
        <v>1359</v>
      </c>
      <c r="L172" s="214">
        <v>44749</v>
      </c>
      <c r="M172" s="212">
        <v>27715994</v>
      </c>
    </row>
    <row r="173" spans="1:13" ht="48" customHeight="1" x14ac:dyDescent="0.25">
      <c r="A173" s="218" t="s">
        <v>1317</v>
      </c>
      <c r="B173" s="206" t="s">
        <v>102</v>
      </c>
      <c r="C173" s="207" t="s">
        <v>1331</v>
      </c>
      <c r="D173" s="225" t="s">
        <v>1332</v>
      </c>
      <c r="E173" s="209">
        <v>44749</v>
      </c>
      <c r="F173" s="209">
        <v>44750</v>
      </c>
      <c r="G173" s="210">
        <v>44841</v>
      </c>
      <c r="H173" s="216" t="s">
        <v>1503</v>
      </c>
      <c r="I173" s="210" t="s">
        <v>1504</v>
      </c>
      <c r="J173" s="231" t="s">
        <v>1395</v>
      </c>
      <c r="K173" s="211" t="s">
        <v>1630</v>
      </c>
      <c r="L173" s="214" t="s">
        <v>1502</v>
      </c>
      <c r="M173" s="212" t="s">
        <v>1505</v>
      </c>
    </row>
    <row r="174" spans="1:13" ht="48" customHeight="1" x14ac:dyDescent="0.25">
      <c r="A174" s="218" t="s">
        <v>1318</v>
      </c>
      <c r="B174" s="206" t="s">
        <v>102</v>
      </c>
      <c r="C174" s="207" t="s">
        <v>1319</v>
      </c>
      <c r="D174" s="225" t="s">
        <v>107</v>
      </c>
      <c r="E174" s="209">
        <v>44750</v>
      </c>
      <c r="F174" s="209">
        <v>44753</v>
      </c>
      <c r="G174" s="210">
        <v>44936</v>
      </c>
      <c r="H174" s="216">
        <v>371</v>
      </c>
      <c r="I174" s="210">
        <v>44706</v>
      </c>
      <c r="J174" s="231" t="s">
        <v>160</v>
      </c>
      <c r="K174" s="211" t="s">
        <v>1360</v>
      </c>
      <c r="L174" s="214">
        <v>44753</v>
      </c>
      <c r="M174" s="212">
        <v>13029120</v>
      </c>
    </row>
    <row r="175" spans="1:13" ht="48" customHeight="1" x14ac:dyDescent="0.25">
      <c r="A175" s="218" t="s">
        <v>1320</v>
      </c>
      <c r="B175" s="206" t="s">
        <v>112</v>
      </c>
      <c r="C175" s="207" t="s">
        <v>1333</v>
      </c>
      <c r="D175" s="225" t="s">
        <v>107</v>
      </c>
      <c r="E175" s="209">
        <v>44753</v>
      </c>
      <c r="F175" s="209">
        <v>44775</v>
      </c>
      <c r="G175" s="210">
        <v>44958</v>
      </c>
      <c r="H175" s="216">
        <v>492</v>
      </c>
      <c r="I175" s="210">
        <v>44748</v>
      </c>
      <c r="J175" s="231" t="s">
        <v>160</v>
      </c>
      <c r="K175" s="211" t="s">
        <v>1422</v>
      </c>
      <c r="L175" s="214">
        <v>44775</v>
      </c>
      <c r="M175" s="212">
        <v>45000000</v>
      </c>
    </row>
    <row r="176" spans="1:13" ht="48" customHeight="1" x14ac:dyDescent="0.25">
      <c r="A176" s="218" t="s">
        <v>1321</v>
      </c>
      <c r="B176" s="206" t="s">
        <v>427</v>
      </c>
      <c r="C176" s="207" t="s">
        <v>1408</v>
      </c>
      <c r="D176" s="225" t="s">
        <v>107</v>
      </c>
      <c r="E176" s="209">
        <v>44761</v>
      </c>
      <c r="F176" s="209">
        <v>44761</v>
      </c>
      <c r="G176" s="210">
        <v>44970</v>
      </c>
      <c r="H176" s="216">
        <v>461</v>
      </c>
      <c r="I176" s="210">
        <v>44741</v>
      </c>
      <c r="J176" s="231" t="s">
        <v>163</v>
      </c>
      <c r="K176" s="211" t="s">
        <v>1361</v>
      </c>
      <c r="L176" s="214">
        <v>44763</v>
      </c>
      <c r="M176" s="212">
        <v>13000000</v>
      </c>
    </row>
    <row r="177" spans="1:13" ht="48" customHeight="1" x14ac:dyDescent="0.25">
      <c r="A177" s="218" t="s">
        <v>1322</v>
      </c>
      <c r="B177" s="206" t="s">
        <v>102</v>
      </c>
      <c r="C177" s="207" t="s">
        <v>1334</v>
      </c>
      <c r="D177" s="225" t="s">
        <v>1335</v>
      </c>
      <c r="E177" s="209">
        <v>44755</v>
      </c>
      <c r="F177" s="209">
        <v>44756</v>
      </c>
      <c r="G177" s="210">
        <v>44923</v>
      </c>
      <c r="H177" s="216" t="s">
        <v>1462</v>
      </c>
      <c r="I177" s="210" t="s">
        <v>1463</v>
      </c>
      <c r="J177" s="231" t="s">
        <v>1395</v>
      </c>
      <c r="K177" s="211" t="s">
        <v>1562</v>
      </c>
      <c r="L177" s="214" t="s">
        <v>1464</v>
      </c>
      <c r="M177" s="212" t="s">
        <v>1465</v>
      </c>
    </row>
    <row r="178" spans="1:13" ht="48" customHeight="1" x14ac:dyDescent="0.25">
      <c r="A178" s="218" t="s">
        <v>1324</v>
      </c>
      <c r="B178" s="206" t="s">
        <v>102</v>
      </c>
      <c r="C178" s="207" t="s">
        <v>496</v>
      </c>
      <c r="D178" s="225" t="s">
        <v>473</v>
      </c>
      <c r="E178" s="209">
        <v>44761</v>
      </c>
      <c r="F178" s="209">
        <v>44761</v>
      </c>
      <c r="G178" s="210">
        <v>44913</v>
      </c>
      <c r="H178" s="216">
        <v>515</v>
      </c>
      <c r="I178" s="210">
        <v>44756</v>
      </c>
      <c r="J178" s="231" t="s">
        <v>157</v>
      </c>
      <c r="K178" s="211" t="s">
        <v>1362</v>
      </c>
      <c r="L178" s="214">
        <v>44761</v>
      </c>
      <c r="M178" s="212">
        <v>9500000</v>
      </c>
    </row>
    <row r="179" spans="1:13" ht="48" customHeight="1" x14ac:dyDescent="0.25">
      <c r="A179" s="218" t="s">
        <v>1325</v>
      </c>
      <c r="B179" s="206" t="s">
        <v>102</v>
      </c>
      <c r="C179" s="207" t="s">
        <v>1525</v>
      </c>
      <c r="D179" s="225" t="s">
        <v>1337</v>
      </c>
      <c r="E179" s="209">
        <v>44763</v>
      </c>
      <c r="F179" s="209">
        <v>44768</v>
      </c>
      <c r="G179" s="210">
        <v>44951</v>
      </c>
      <c r="H179" s="216" t="s">
        <v>1350</v>
      </c>
      <c r="I179" s="210">
        <v>44729</v>
      </c>
      <c r="J179" s="231" t="s">
        <v>294</v>
      </c>
      <c r="K179" s="211" t="s">
        <v>1351</v>
      </c>
      <c r="L179" s="214">
        <v>44768</v>
      </c>
      <c r="M179" s="212">
        <v>249996000</v>
      </c>
    </row>
    <row r="180" spans="1:13" ht="48" customHeight="1" x14ac:dyDescent="0.25">
      <c r="A180" s="218" t="s">
        <v>1326</v>
      </c>
      <c r="B180" s="206" t="s">
        <v>102</v>
      </c>
      <c r="C180" s="207" t="s">
        <v>1590</v>
      </c>
      <c r="D180" s="225" t="s">
        <v>1337</v>
      </c>
      <c r="E180" s="209">
        <v>44768</v>
      </c>
      <c r="F180" s="209">
        <v>44768</v>
      </c>
      <c r="G180" s="210">
        <v>44951</v>
      </c>
      <c r="H180" s="216" t="s">
        <v>1363</v>
      </c>
      <c r="I180" s="210">
        <v>44728</v>
      </c>
      <c r="J180" s="231" t="s">
        <v>1353</v>
      </c>
      <c r="K180" s="211" t="s">
        <v>1352</v>
      </c>
      <c r="L180" s="214">
        <v>44768</v>
      </c>
      <c r="M180" s="212">
        <v>266000002</v>
      </c>
    </row>
    <row r="181" spans="1:13" ht="48" customHeight="1" x14ac:dyDescent="0.25">
      <c r="A181" s="218" t="s">
        <v>1336</v>
      </c>
      <c r="B181" s="206" t="s">
        <v>102</v>
      </c>
      <c r="C181" s="207" t="s">
        <v>1589</v>
      </c>
      <c r="D181" s="225" t="s">
        <v>1337</v>
      </c>
      <c r="E181" s="209">
        <v>44763</v>
      </c>
      <c r="F181" s="209">
        <v>44768</v>
      </c>
      <c r="G181" s="210">
        <v>44951</v>
      </c>
      <c r="H181" s="216" t="s">
        <v>1113</v>
      </c>
      <c r="I181" s="210">
        <v>44726</v>
      </c>
      <c r="J181" s="231" t="s">
        <v>373</v>
      </c>
      <c r="K181" s="211" t="s">
        <v>1354</v>
      </c>
      <c r="L181" s="214">
        <v>44768</v>
      </c>
      <c r="M181" s="212">
        <v>38886000</v>
      </c>
    </row>
    <row r="182" spans="1:13" ht="48" customHeight="1" x14ac:dyDescent="0.25">
      <c r="A182" s="218" t="s">
        <v>1348</v>
      </c>
      <c r="B182" s="206" t="s">
        <v>102</v>
      </c>
      <c r="C182" s="207" t="s">
        <v>1364</v>
      </c>
      <c r="D182" s="225" t="s">
        <v>1337</v>
      </c>
      <c r="E182" s="209">
        <v>44769</v>
      </c>
      <c r="F182" s="209">
        <v>44769</v>
      </c>
      <c r="G182" s="210">
        <v>44952</v>
      </c>
      <c r="H182" s="216" t="s">
        <v>1223</v>
      </c>
      <c r="I182" s="210">
        <v>44769</v>
      </c>
      <c r="J182" s="231" t="s">
        <v>294</v>
      </c>
      <c r="K182" s="211" t="s">
        <v>1381</v>
      </c>
      <c r="L182" s="214">
        <v>44769</v>
      </c>
      <c r="M182" s="212">
        <v>26239500</v>
      </c>
    </row>
    <row r="183" spans="1:13" ht="48" customHeight="1" x14ac:dyDescent="0.25">
      <c r="A183" s="218" t="s">
        <v>1349</v>
      </c>
      <c r="B183" s="206" t="s">
        <v>102</v>
      </c>
      <c r="C183" s="207" t="s">
        <v>1406</v>
      </c>
      <c r="D183" s="225" t="s">
        <v>1337</v>
      </c>
      <c r="E183" s="209">
        <v>44769</v>
      </c>
      <c r="F183" s="209">
        <v>44776</v>
      </c>
      <c r="G183" s="210">
        <v>44959</v>
      </c>
      <c r="H183" s="216" t="s">
        <v>1365</v>
      </c>
      <c r="I183" s="210">
        <v>44755</v>
      </c>
      <c r="J183" s="231" t="s">
        <v>548</v>
      </c>
      <c r="K183" s="211" t="s">
        <v>1426</v>
      </c>
      <c r="L183" s="214">
        <v>44776</v>
      </c>
      <c r="M183" s="212">
        <v>8000000</v>
      </c>
    </row>
    <row r="184" spans="1:13" ht="48" customHeight="1" x14ac:dyDescent="0.25">
      <c r="A184" s="218" t="s">
        <v>1366</v>
      </c>
      <c r="B184" s="206" t="s">
        <v>583</v>
      </c>
      <c r="C184" s="207" t="s">
        <v>1368</v>
      </c>
      <c r="D184" s="225" t="s">
        <v>1337</v>
      </c>
      <c r="E184" s="209">
        <v>44771</v>
      </c>
      <c r="F184" s="209">
        <v>44777</v>
      </c>
      <c r="G184" s="210">
        <v>44960</v>
      </c>
      <c r="H184" s="216" t="s">
        <v>1369</v>
      </c>
      <c r="I184" s="210">
        <v>44754</v>
      </c>
      <c r="J184" s="231" t="s">
        <v>873</v>
      </c>
      <c r="K184" s="211" t="s">
        <v>1432</v>
      </c>
      <c r="L184" s="214">
        <v>44777</v>
      </c>
      <c r="M184" s="212">
        <v>17892483</v>
      </c>
    </row>
    <row r="185" spans="1:13" ht="48" customHeight="1" x14ac:dyDescent="0.25">
      <c r="A185" s="218" t="s">
        <v>1367</v>
      </c>
      <c r="B185" s="206" t="s">
        <v>102</v>
      </c>
      <c r="C185" s="207" t="s">
        <v>1528</v>
      </c>
      <c r="D185" s="213" t="s">
        <v>184</v>
      </c>
      <c r="E185" s="209">
        <v>44771</v>
      </c>
      <c r="F185" s="209">
        <v>44781</v>
      </c>
      <c r="G185" s="210">
        <v>44933</v>
      </c>
      <c r="H185" s="216" t="s">
        <v>1526</v>
      </c>
      <c r="I185" s="210">
        <v>44769</v>
      </c>
      <c r="J185" s="231" t="s">
        <v>157</v>
      </c>
      <c r="K185" s="211" t="s">
        <v>1527</v>
      </c>
      <c r="L185" s="214">
        <v>44778</v>
      </c>
      <c r="M185" s="212">
        <v>9640000</v>
      </c>
    </row>
    <row r="186" spans="1:13" ht="48" customHeight="1" x14ac:dyDescent="0.25">
      <c r="A186" s="218" t="s">
        <v>1370</v>
      </c>
      <c r="B186" s="206" t="s">
        <v>46</v>
      </c>
      <c r="C186" s="207" t="s">
        <v>1373</v>
      </c>
      <c r="D186" s="213" t="s">
        <v>1374</v>
      </c>
      <c r="E186" s="209">
        <v>44771</v>
      </c>
      <c r="F186" s="209">
        <v>44775</v>
      </c>
      <c r="G186" s="210">
        <v>44794</v>
      </c>
      <c r="H186" s="216" t="s">
        <v>1375</v>
      </c>
      <c r="I186" s="210">
        <v>44769</v>
      </c>
      <c r="J186" s="231" t="s">
        <v>157</v>
      </c>
      <c r="K186" s="211" t="s">
        <v>1423</v>
      </c>
      <c r="L186" s="214">
        <v>44775</v>
      </c>
      <c r="M186" s="212">
        <v>2800000</v>
      </c>
    </row>
    <row r="187" spans="1:13" ht="48" customHeight="1" x14ac:dyDescent="0.25">
      <c r="A187" s="218" t="s">
        <v>1371</v>
      </c>
      <c r="B187" s="206" t="s">
        <v>457</v>
      </c>
      <c r="C187" s="207" t="s">
        <v>1378</v>
      </c>
      <c r="D187" s="213" t="s">
        <v>107</v>
      </c>
      <c r="E187" s="209">
        <v>44774</v>
      </c>
      <c r="F187" s="209">
        <v>44775</v>
      </c>
      <c r="G187" s="210">
        <v>44958</v>
      </c>
      <c r="H187" s="216" t="s">
        <v>1402</v>
      </c>
      <c r="I187" s="210">
        <v>44761</v>
      </c>
      <c r="J187" s="231" t="s">
        <v>776</v>
      </c>
      <c r="K187" s="211" t="s">
        <v>72</v>
      </c>
      <c r="L187" s="214">
        <v>44775</v>
      </c>
      <c r="M187" s="212">
        <v>14700000</v>
      </c>
    </row>
    <row r="188" spans="1:13" ht="48" customHeight="1" x14ac:dyDescent="0.25">
      <c r="A188" s="218" t="s">
        <v>1372</v>
      </c>
      <c r="B188" s="206" t="s">
        <v>457</v>
      </c>
      <c r="C188" s="207" t="s">
        <v>1377</v>
      </c>
      <c r="D188" s="213" t="s">
        <v>107</v>
      </c>
      <c r="E188" s="209">
        <v>44774</v>
      </c>
      <c r="F188" s="209">
        <v>44775</v>
      </c>
      <c r="G188" s="210">
        <v>44958</v>
      </c>
      <c r="H188" s="216" t="s">
        <v>1403</v>
      </c>
      <c r="I188" s="210">
        <v>44761</v>
      </c>
      <c r="J188" s="231" t="s">
        <v>776</v>
      </c>
      <c r="K188" s="211" t="s">
        <v>1424</v>
      </c>
      <c r="L188" s="214">
        <v>44775</v>
      </c>
      <c r="M188" s="212">
        <v>14700000</v>
      </c>
    </row>
    <row r="189" spans="1:13" ht="48" customHeight="1" x14ac:dyDescent="0.25">
      <c r="A189" s="218" t="s">
        <v>1376</v>
      </c>
      <c r="B189" s="206" t="s">
        <v>162</v>
      </c>
      <c r="C189" s="207" t="s">
        <v>1379</v>
      </c>
      <c r="D189" s="213" t="s">
        <v>542</v>
      </c>
      <c r="E189" s="209">
        <v>44774</v>
      </c>
      <c r="F189" s="209">
        <v>44775</v>
      </c>
      <c r="G189" s="210">
        <v>44835</v>
      </c>
      <c r="H189" s="216" t="s">
        <v>1380</v>
      </c>
      <c r="I189" s="210">
        <v>44771</v>
      </c>
      <c r="J189" s="231" t="s">
        <v>160</v>
      </c>
      <c r="K189" s="211" t="s">
        <v>1425</v>
      </c>
      <c r="L189" s="214">
        <v>44775</v>
      </c>
      <c r="M189" s="212">
        <v>7000000</v>
      </c>
    </row>
    <row r="190" spans="1:13" ht="48" customHeight="1" x14ac:dyDescent="0.25">
      <c r="A190" s="218" t="s">
        <v>1382</v>
      </c>
      <c r="B190" s="206" t="s">
        <v>112</v>
      </c>
      <c r="C190" s="207" t="s">
        <v>308</v>
      </c>
      <c r="D190" s="213" t="s">
        <v>1335</v>
      </c>
      <c r="E190" s="209">
        <v>44776</v>
      </c>
      <c r="F190" s="209">
        <v>44796</v>
      </c>
      <c r="G190" s="210">
        <v>44963</v>
      </c>
      <c r="H190" s="216" t="s">
        <v>1383</v>
      </c>
      <c r="I190" s="210">
        <v>44761</v>
      </c>
      <c r="J190" s="231" t="s">
        <v>160</v>
      </c>
      <c r="K190" s="211" t="s">
        <v>1446</v>
      </c>
      <c r="L190" s="214">
        <v>44796</v>
      </c>
      <c r="M190" s="212">
        <v>30000000</v>
      </c>
    </row>
    <row r="191" spans="1:13" ht="48" customHeight="1" x14ac:dyDescent="0.25">
      <c r="A191" s="218" t="s">
        <v>1410</v>
      </c>
      <c r="B191" s="206" t="s">
        <v>457</v>
      </c>
      <c r="C191" s="207" t="s">
        <v>1411</v>
      </c>
      <c r="D191" s="213" t="s">
        <v>107</v>
      </c>
      <c r="E191" s="209">
        <v>44783</v>
      </c>
      <c r="F191" s="209">
        <v>44784</v>
      </c>
      <c r="G191" s="210">
        <v>44967</v>
      </c>
      <c r="H191" s="216" t="s">
        <v>1427</v>
      </c>
      <c r="I191" s="210">
        <v>44777</v>
      </c>
      <c r="J191" s="231" t="s">
        <v>157</v>
      </c>
      <c r="K191" s="211" t="s">
        <v>1434</v>
      </c>
      <c r="L191" s="214">
        <v>44784</v>
      </c>
      <c r="M191" s="212">
        <v>9322560</v>
      </c>
    </row>
    <row r="192" spans="1:13" ht="48" customHeight="1" x14ac:dyDescent="0.25">
      <c r="A192" s="218" t="s">
        <v>1428</v>
      </c>
      <c r="B192" s="206" t="s">
        <v>457</v>
      </c>
      <c r="C192" s="207" t="s">
        <v>1429</v>
      </c>
      <c r="D192" s="213" t="s">
        <v>1430</v>
      </c>
      <c r="E192" s="209">
        <v>44784</v>
      </c>
      <c r="F192" s="209">
        <v>44799</v>
      </c>
      <c r="G192" s="210">
        <v>44890</v>
      </c>
      <c r="H192" s="216" t="s">
        <v>1431</v>
      </c>
      <c r="I192" s="210">
        <v>44769</v>
      </c>
      <c r="J192" s="231" t="s">
        <v>548</v>
      </c>
      <c r="K192" s="211" t="s">
        <v>1445</v>
      </c>
      <c r="L192" s="214">
        <v>44799</v>
      </c>
      <c r="M192" s="212">
        <v>26430733</v>
      </c>
    </row>
    <row r="193" spans="1:13" ht="48" customHeight="1" x14ac:dyDescent="0.25">
      <c r="A193" s="218" t="s">
        <v>1433</v>
      </c>
      <c r="B193" s="206" t="s">
        <v>457</v>
      </c>
      <c r="C193" s="207" t="s">
        <v>1435</v>
      </c>
      <c r="D193" s="213" t="s">
        <v>473</v>
      </c>
      <c r="E193" s="209">
        <v>44789</v>
      </c>
      <c r="F193" s="209">
        <v>44790</v>
      </c>
      <c r="G193" s="210">
        <v>44942</v>
      </c>
      <c r="H193" s="216" t="s">
        <v>1436</v>
      </c>
      <c r="I193" s="210">
        <v>44774</v>
      </c>
      <c r="J193" s="231" t="s">
        <v>157</v>
      </c>
      <c r="K193" s="211" t="s">
        <v>1437</v>
      </c>
      <c r="L193" s="214">
        <v>44790</v>
      </c>
      <c r="M193" s="212">
        <v>9500000</v>
      </c>
    </row>
    <row r="194" spans="1:13" ht="48" customHeight="1" x14ac:dyDescent="0.25">
      <c r="A194" s="218" t="s">
        <v>1438</v>
      </c>
      <c r="B194" s="206" t="s">
        <v>457</v>
      </c>
      <c r="C194" s="207" t="s">
        <v>1439</v>
      </c>
      <c r="D194" s="213" t="s">
        <v>1440</v>
      </c>
      <c r="E194" s="209">
        <v>44797</v>
      </c>
      <c r="F194" s="209">
        <v>44805</v>
      </c>
      <c r="G194" s="210">
        <v>44834</v>
      </c>
      <c r="H194" s="216" t="s">
        <v>1441</v>
      </c>
      <c r="I194" s="210">
        <v>44790</v>
      </c>
      <c r="J194" s="231" t="s">
        <v>947</v>
      </c>
      <c r="K194" s="211" t="s">
        <v>1580</v>
      </c>
      <c r="L194" s="214">
        <v>44805</v>
      </c>
      <c r="M194" s="212">
        <v>7000000</v>
      </c>
    </row>
    <row r="195" spans="1:13" ht="48" customHeight="1" x14ac:dyDescent="0.25">
      <c r="A195" s="218" t="s">
        <v>1442</v>
      </c>
      <c r="B195" s="206" t="s">
        <v>116</v>
      </c>
      <c r="C195" s="207" t="s">
        <v>1443</v>
      </c>
      <c r="D195" s="213" t="s">
        <v>1440</v>
      </c>
      <c r="E195" s="209">
        <v>44802</v>
      </c>
      <c r="F195" s="209">
        <v>44803</v>
      </c>
      <c r="G195" s="210">
        <v>44833</v>
      </c>
      <c r="H195" s="216" t="s">
        <v>1444</v>
      </c>
      <c r="I195" s="210">
        <v>44798</v>
      </c>
      <c r="J195" s="231" t="s">
        <v>947</v>
      </c>
      <c r="K195" s="211" t="s">
        <v>1483</v>
      </c>
      <c r="L195" s="214">
        <v>44803</v>
      </c>
      <c r="M195" s="212">
        <v>4200000</v>
      </c>
    </row>
    <row r="196" spans="1:13" ht="48" customHeight="1" x14ac:dyDescent="0.25">
      <c r="A196" s="218" t="s">
        <v>1447</v>
      </c>
      <c r="B196" s="206" t="s">
        <v>457</v>
      </c>
      <c r="C196" s="207" t="s">
        <v>1448</v>
      </c>
      <c r="D196" s="213" t="s">
        <v>1430</v>
      </c>
      <c r="E196" s="209">
        <v>44804</v>
      </c>
      <c r="F196" s="209">
        <v>44805</v>
      </c>
      <c r="G196" s="210">
        <v>44895</v>
      </c>
      <c r="H196" s="216" t="s">
        <v>1449</v>
      </c>
      <c r="I196" s="210">
        <v>44795</v>
      </c>
      <c r="J196" s="231" t="s">
        <v>160</v>
      </c>
      <c r="K196" s="211" t="s">
        <v>1583</v>
      </c>
      <c r="L196" s="214">
        <v>44805</v>
      </c>
      <c r="M196" s="212">
        <v>5068252</v>
      </c>
    </row>
    <row r="197" spans="1:13" ht="48" customHeight="1" x14ac:dyDescent="0.25">
      <c r="A197" s="218" t="s">
        <v>1477</v>
      </c>
      <c r="B197" s="206" t="s">
        <v>457</v>
      </c>
      <c r="C197" s="207" t="s">
        <v>1498</v>
      </c>
      <c r="D197" s="213" t="s">
        <v>1430</v>
      </c>
      <c r="E197" s="209">
        <v>44805</v>
      </c>
      <c r="F197" s="209">
        <v>44813</v>
      </c>
      <c r="G197" s="210">
        <v>44812</v>
      </c>
      <c r="H197" s="216" t="s">
        <v>1517</v>
      </c>
      <c r="I197" s="210">
        <v>44796</v>
      </c>
      <c r="J197" s="231" t="s">
        <v>1518</v>
      </c>
      <c r="K197" s="211" t="s">
        <v>1621</v>
      </c>
      <c r="L197" s="214">
        <v>44813</v>
      </c>
      <c r="M197" s="212">
        <v>73684800</v>
      </c>
    </row>
    <row r="198" spans="1:13" ht="48" customHeight="1" x14ac:dyDescent="0.25">
      <c r="A198" s="218" t="s">
        <v>1480</v>
      </c>
      <c r="B198" s="206" t="s">
        <v>102</v>
      </c>
      <c r="C198" s="207" t="s">
        <v>1481</v>
      </c>
      <c r="D198" s="215" t="s">
        <v>1482</v>
      </c>
      <c r="E198" s="209">
        <v>44806</v>
      </c>
      <c r="F198" s="209">
        <v>44807</v>
      </c>
      <c r="G198" s="210">
        <v>44941</v>
      </c>
      <c r="H198" s="216" t="s">
        <v>1346</v>
      </c>
      <c r="I198" s="210">
        <v>44805</v>
      </c>
      <c r="J198" s="231" t="s">
        <v>157</v>
      </c>
      <c r="K198" s="211" t="s">
        <v>1626</v>
      </c>
      <c r="L198" s="214">
        <v>44806</v>
      </c>
      <c r="M198" s="212">
        <v>11250000</v>
      </c>
    </row>
    <row r="199" spans="1:13" ht="48" customHeight="1" x14ac:dyDescent="0.25">
      <c r="A199" s="218" t="s">
        <v>1492</v>
      </c>
      <c r="B199" s="206" t="s">
        <v>102</v>
      </c>
      <c r="C199" s="207" t="s">
        <v>1493</v>
      </c>
      <c r="D199" s="223" t="s">
        <v>1494</v>
      </c>
      <c r="E199" s="209">
        <v>44809</v>
      </c>
      <c r="F199" s="209">
        <v>44810</v>
      </c>
      <c r="G199" s="210">
        <v>44941</v>
      </c>
      <c r="H199" s="216" t="s">
        <v>1499</v>
      </c>
      <c r="I199" s="210">
        <v>44802</v>
      </c>
      <c r="J199" s="231" t="s">
        <v>160</v>
      </c>
      <c r="K199" s="211" t="s">
        <v>1625</v>
      </c>
      <c r="L199" s="214">
        <v>44810</v>
      </c>
      <c r="M199" s="212">
        <v>7366667</v>
      </c>
    </row>
    <row r="200" spans="1:13" ht="48" customHeight="1" x14ac:dyDescent="0.25">
      <c r="A200" s="218" t="s">
        <v>1495</v>
      </c>
      <c r="B200" s="206" t="s">
        <v>162</v>
      </c>
      <c r="C200" s="207" t="s">
        <v>1496</v>
      </c>
      <c r="D200" s="223" t="s">
        <v>1497</v>
      </c>
      <c r="E200" s="209">
        <v>44809</v>
      </c>
      <c r="F200" s="209">
        <v>44811</v>
      </c>
      <c r="G200" s="210">
        <v>44991</v>
      </c>
      <c r="H200" s="216" t="s">
        <v>1500</v>
      </c>
      <c r="I200" s="210">
        <v>44796</v>
      </c>
      <c r="J200" s="231" t="s">
        <v>1501</v>
      </c>
      <c r="K200" s="211" t="s">
        <v>1624</v>
      </c>
      <c r="L200" s="214">
        <v>44811</v>
      </c>
      <c r="M200" s="212">
        <v>24000000</v>
      </c>
    </row>
    <row r="201" spans="1:13" ht="48" customHeight="1" x14ac:dyDescent="0.25">
      <c r="A201" s="218" t="s">
        <v>1519</v>
      </c>
      <c r="B201" s="206" t="s">
        <v>102</v>
      </c>
      <c r="C201" s="207" t="s">
        <v>1520</v>
      </c>
      <c r="D201" s="223" t="s">
        <v>1521</v>
      </c>
      <c r="E201" s="209">
        <v>44811</v>
      </c>
      <c r="F201" s="209">
        <v>44812</v>
      </c>
      <c r="G201" s="210">
        <v>44948</v>
      </c>
      <c r="H201" s="216" t="s">
        <v>1356</v>
      </c>
      <c r="I201" s="210">
        <v>44804</v>
      </c>
      <c r="J201" s="231" t="s">
        <v>157</v>
      </c>
      <c r="K201" s="211" t="s">
        <v>1623</v>
      </c>
      <c r="L201" s="214">
        <v>44812</v>
      </c>
      <c r="M201" s="212">
        <v>7650000</v>
      </c>
    </row>
    <row r="202" spans="1:13" ht="48" customHeight="1" x14ac:dyDescent="0.25">
      <c r="A202" s="218" t="s">
        <v>1529</v>
      </c>
      <c r="B202" s="206" t="s">
        <v>102</v>
      </c>
      <c r="C202" s="207" t="s">
        <v>1530</v>
      </c>
      <c r="D202" s="223" t="s">
        <v>1532</v>
      </c>
      <c r="E202" s="209">
        <v>44816</v>
      </c>
      <c r="F202" s="209">
        <v>44823</v>
      </c>
      <c r="G202" s="210">
        <v>44960</v>
      </c>
      <c r="H202" s="216" t="s">
        <v>1531</v>
      </c>
      <c r="I202" s="210">
        <v>44798</v>
      </c>
      <c r="J202" s="231" t="s">
        <v>160</v>
      </c>
      <c r="K202" s="211" t="s">
        <v>1619</v>
      </c>
      <c r="L202" s="214">
        <v>44820</v>
      </c>
      <c r="M202" s="212">
        <v>9000000</v>
      </c>
    </row>
    <row r="203" spans="1:13" ht="48" customHeight="1" x14ac:dyDescent="0.25">
      <c r="A203" s="218" t="s">
        <v>1537</v>
      </c>
      <c r="B203" s="206" t="s">
        <v>102</v>
      </c>
      <c r="C203" s="207" t="s">
        <v>1538</v>
      </c>
      <c r="D203" s="223" t="s">
        <v>1539</v>
      </c>
      <c r="E203" s="209">
        <v>44819</v>
      </c>
      <c r="F203" s="209">
        <v>44823</v>
      </c>
      <c r="G203" s="210">
        <v>44883</v>
      </c>
      <c r="H203" s="216" t="s">
        <v>1540</v>
      </c>
      <c r="I203" s="210">
        <v>44742</v>
      </c>
      <c r="J203" s="231" t="s">
        <v>1541</v>
      </c>
      <c r="K203" s="211" t="s">
        <v>1620</v>
      </c>
      <c r="L203" s="214">
        <v>44820</v>
      </c>
      <c r="M203" s="212">
        <v>16000000</v>
      </c>
    </row>
    <row r="204" spans="1:13" ht="48" customHeight="1" x14ac:dyDescent="0.25">
      <c r="A204" s="218" t="s">
        <v>1553</v>
      </c>
      <c r="B204" s="206" t="s">
        <v>1554</v>
      </c>
      <c r="C204" s="207" t="s">
        <v>1555</v>
      </c>
      <c r="D204" s="215" t="s">
        <v>1556</v>
      </c>
      <c r="E204" s="209">
        <v>44820</v>
      </c>
      <c r="F204" s="209">
        <v>44825</v>
      </c>
      <c r="G204" s="210">
        <v>44946</v>
      </c>
      <c r="H204" s="216" t="s">
        <v>1347</v>
      </c>
      <c r="I204" s="214">
        <v>44809</v>
      </c>
      <c r="J204" s="231" t="s">
        <v>1501</v>
      </c>
      <c r="K204" s="217" t="s">
        <v>1601</v>
      </c>
      <c r="L204" s="210">
        <v>44825</v>
      </c>
      <c r="M204" s="212">
        <v>3408000</v>
      </c>
    </row>
    <row r="205" spans="1:13" ht="48" customHeight="1" x14ac:dyDescent="0.25">
      <c r="A205" s="218" t="s">
        <v>1566</v>
      </c>
      <c r="B205" s="206" t="s">
        <v>1554</v>
      </c>
      <c r="C205" s="207" t="s">
        <v>1567</v>
      </c>
      <c r="D205" s="215" t="s">
        <v>1556</v>
      </c>
      <c r="E205" s="209">
        <v>44823</v>
      </c>
      <c r="F205" s="209">
        <v>44826</v>
      </c>
      <c r="G205" s="210">
        <v>44947</v>
      </c>
      <c r="H205" s="216" t="s">
        <v>1568</v>
      </c>
      <c r="I205" s="214">
        <v>44809</v>
      </c>
      <c r="J205" s="231" t="s">
        <v>776</v>
      </c>
      <c r="K205" s="217" t="s">
        <v>1598</v>
      </c>
      <c r="L205" s="210">
        <v>44825</v>
      </c>
      <c r="M205" s="212">
        <v>6822256</v>
      </c>
    </row>
    <row r="206" spans="1:13" ht="48" customHeight="1" x14ac:dyDescent="0.25">
      <c r="A206" s="218" t="s">
        <v>1569</v>
      </c>
      <c r="B206" s="206" t="s">
        <v>102</v>
      </c>
      <c r="C206" s="207" t="s">
        <v>266</v>
      </c>
      <c r="D206" s="215" t="s">
        <v>1571</v>
      </c>
      <c r="E206" s="209">
        <v>44823</v>
      </c>
      <c r="F206" s="209">
        <v>44824</v>
      </c>
      <c r="G206" s="210">
        <v>44945</v>
      </c>
      <c r="H206" s="216" t="s">
        <v>1570</v>
      </c>
      <c r="I206" s="214">
        <v>44817</v>
      </c>
      <c r="J206" s="231" t="s">
        <v>157</v>
      </c>
      <c r="K206" s="217" t="s">
        <v>1612</v>
      </c>
      <c r="L206" s="210">
        <v>44824</v>
      </c>
      <c r="M206" s="212">
        <v>7136000</v>
      </c>
    </row>
    <row r="207" spans="1:13" ht="48" customHeight="1" x14ac:dyDescent="0.25">
      <c r="A207" s="218" t="s">
        <v>1576</v>
      </c>
      <c r="B207" s="206" t="s">
        <v>102</v>
      </c>
      <c r="C207" s="207" t="s">
        <v>1577</v>
      </c>
      <c r="D207" s="215" t="s">
        <v>1556</v>
      </c>
      <c r="E207" s="209">
        <v>44823</v>
      </c>
      <c r="F207" s="209">
        <v>44825</v>
      </c>
      <c r="G207" s="210">
        <v>44946</v>
      </c>
      <c r="H207" s="216" t="s">
        <v>1578</v>
      </c>
      <c r="I207" s="214">
        <v>44816</v>
      </c>
      <c r="J207" s="231" t="s">
        <v>776</v>
      </c>
      <c r="K207" s="217" t="s">
        <v>1600</v>
      </c>
      <c r="L207" s="210">
        <v>44825</v>
      </c>
      <c r="M207" s="212">
        <v>20000000</v>
      </c>
    </row>
    <row r="208" spans="1:13" ht="48" customHeight="1" x14ac:dyDescent="0.25">
      <c r="A208" s="218" t="s">
        <v>1596</v>
      </c>
      <c r="B208" s="206" t="s">
        <v>102</v>
      </c>
      <c r="C208" s="207" t="s">
        <v>1597</v>
      </c>
      <c r="D208" s="215" t="s">
        <v>1556</v>
      </c>
      <c r="E208" s="209">
        <v>44825</v>
      </c>
      <c r="F208" s="209">
        <v>44826</v>
      </c>
      <c r="G208" s="210">
        <v>44947</v>
      </c>
      <c r="H208" s="216" t="s">
        <v>1360</v>
      </c>
      <c r="I208" s="214">
        <v>44817</v>
      </c>
      <c r="J208" s="231" t="s">
        <v>776</v>
      </c>
      <c r="K208" s="217" t="s">
        <v>1599</v>
      </c>
      <c r="L208" s="210">
        <v>44826</v>
      </c>
      <c r="M208" s="212">
        <v>8320000</v>
      </c>
    </row>
  </sheetData>
  <autoFilter ref="A2:M208" xr:uid="{18A3ED4B-F864-4367-B9E0-71AED6466FE7}"/>
  <mergeCells count="7">
    <mergeCell ref="C1:M1"/>
    <mergeCell ref="A1:B1"/>
    <mergeCell ref="B34:B35"/>
    <mergeCell ref="C34:C35"/>
    <mergeCell ref="J34:J35"/>
    <mergeCell ref="I34:I35"/>
    <mergeCell ref="H34:H35"/>
  </mergeCells>
  <pageMargins left="0.70866141732283472" right="0.70866141732283472" top="0.74803149606299213" bottom="0.74803149606299213" header="0.31496062992125984" footer="0.31496062992125984"/>
  <pageSetup paperSize="120" scale="65" orientation="landscape" r:id="rId1"/>
  <colBreaks count="1" manualBreakCount="1">
    <brk id="7" max="1048575" man="1"/>
  </colBreaks>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CONTRATOS VIGENTES</vt:lpstr>
      <vt:lpstr>TOTAL CONTRATOS</vt:lpstr>
      <vt:lpstr>'CONTRATOS VIGENTES'!Área_de_impresión</vt:lpstr>
      <vt:lpstr>'CONTRATOS VIGENTES'!Títulos_a_imprimir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Miguel Flórez Navarro</dc:creator>
  <cp:lastModifiedBy>Luz Angélica Rodríguez Tiguaque</cp:lastModifiedBy>
  <cp:lastPrinted>2022-05-09T13:30:08Z</cp:lastPrinted>
  <dcterms:created xsi:type="dcterms:W3CDTF">2017-10-11T19:13:48Z</dcterms:created>
  <dcterms:modified xsi:type="dcterms:W3CDTF">2022-09-23T21:35:03Z</dcterms:modified>
</cp:coreProperties>
</file>